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365" tabRatio="783" activeTab="5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Bhagalpur!$A$5:$X$13</definedName>
    <definedName name="_xlnm._FilterDatabase" localSheetId="8" hidden="1">Darbhanga!$A$5:$X$15</definedName>
    <definedName name="_xlnm._FilterDatabase" localSheetId="5" hidden="1">Kosi!$A$5:$Z$16</definedName>
    <definedName name="_xlnm._FilterDatabase" localSheetId="4" hidden="1">Munger!$A$5:$X$22</definedName>
    <definedName name="_xlnm._FilterDatabase" localSheetId="1" hidden="1">Patna!$A$5:$AR$23</definedName>
    <definedName name="_xlnm._FilterDatabase" localSheetId="6" hidden="1">Purnea!$A$5:$Z$19</definedName>
    <definedName name="_xlnm._FilterDatabase" localSheetId="9" hidden="1">Saran!$A$5:$X$7</definedName>
    <definedName name="_xlnm._FilterDatabase" localSheetId="7" hidden="1">Tirhut!$A$5:$X$25</definedName>
    <definedName name="_xlnm.Print_Area" localSheetId="2">Magadh!$A$1:$X$21</definedName>
    <definedName name="_xlnm.Print_Area" localSheetId="1">Patna!$A$1:$X$24</definedName>
    <definedName name="_xlnm.Print_Area" localSheetId="0">Summary!$A$1:$Y$25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A2" i="9"/>
  <c r="A2" i="8"/>
  <c r="A2" i="13"/>
  <c r="A2" i="5"/>
  <c r="A2" i="12"/>
  <c r="A2" i="6"/>
  <c r="A2" i="11"/>
  <c r="A2" i="7"/>
  <c r="E25" i="13"/>
  <c r="AE12" i="10"/>
  <c r="AE11"/>
  <c r="U25" i="13"/>
  <c r="T19" i="10" s="1"/>
  <c r="J25"/>
  <c r="D23"/>
  <c r="G23" s="1"/>
  <c r="E16" i="9"/>
  <c r="E23" i="10" s="1"/>
  <c r="H23" s="1"/>
  <c r="D21"/>
  <c r="G21" s="1"/>
  <c r="W15" i="8"/>
  <c r="X21" i="10" s="1"/>
  <c r="H15" i="8"/>
  <c r="F21" i="10" s="1"/>
  <c r="I21" s="1"/>
  <c r="E15" i="8"/>
  <c r="E21" i="10" s="1"/>
  <c r="H21" s="1"/>
  <c r="I19"/>
  <c r="E19"/>
  <c r="H19" s="1"/>
  <c r="D19"/>
  <c r="G19" s="1"/>
  <c r="M25" i="13"/>
  <c r="L19" i="10" s="1"/>
  <c r="N25" i="13"/>
  <c r="M19" i="10" s="1"/>
  <c r="O25" i="13"/>
  <c r="N19" i="10" s="1"/>
  <c r="P25" i="13"/>
  <c r="O19" i="10" s="1"/>
  <c r="Q25" i="13"/>
  <c r="P19" i="10" s="1"/>
  <c r="R25" i="13"/>
  <c r="Q19" i="10" s="1"/>
  <c r="S25" i="13"/>
  <c r="R19" i="10" s="1"/>
  <c r="T25" i="13"/>
  <c r="S19" i="10" s="1"/>
  <c r="V25" i="13"/>
  <c r="W19" i="10" s="1"/>
  <c r="W25" i="13"/>
  <c r="X19" i="10" s="1"/>
  <c r="H25" i="13"/>
  <c r="F19" i="10" s="1"/>
  <c r="L25" i="13"/>
  <c r="K19" i="10" s="1"/>
  <c r="I25" i="13"/>
  <c r="U19" i="10" s="1"/>
  <c r="W3" i="13"/>
  <c r="U17" i="10"/>
  <c r="I17"/>
  <c r="F17"/>
  <c r="E17"/>
  <c r="H17" s="1"/>
  <c r="D17"/>
  <c r="H19" i="5"/>
  <c r="E19"/>
  <c r="U15" i="10"/>
  <c r="E15"/>
  <c r="H15" s="1"/>
  <c r="D15"/>
  <c r="G15" s="1"/>
  <c r="E16" i="12"/>
  <c r="Y16"/>
  <c r="X15" i="10" s="1"/>
  <c r="X16" i="12"/>
  <c r="W15" i="10" s="1"/>
  <c r="W16" i="12"/>
  <c r="T15" i="10" s="1"/>
  <c r="V16" i="12"/>
  <c r="S15" i="10" s="1"/>
  <c r="U16" i="12"/>
  <c r="R15" i="10" s="1"/>
  <c r="T16" i="12"/>
  <c r="Q15" i="10" s="1"/>
  <c r="S16" i="12"/>
  <c r="P15" i="10" s="1"/>
  <c r="R16" i="12"/>
  <c r="O15" i="10" s="1"/>
  <c r="Q16" i="12"/>
  <c r="N15" i="10" s="1"/>
  <c r="P16" i="12"/>
  <c r="M15" i="10" s="1"/>
  <c r="O16" i="12"/>
  <c r="L15" i="10" s="1"/>
  <c r="N16" i="12"/>
  <c r="K15" i="10" s="1"/>
  <c r="K16" i="12"/>
  <c r="J16"/>
  <c r="H16"/>
  <c r="Y3"/>
  <c r="F15" i="10"/>
  <c r="I15" s="1"/>
  <c r="I13"/>
  <c r="H13"/>
  <c r="H22" i="6"/>
  <c r="E22"/>
  <c r="F11" i="10"/>
  <c r="I11" s="1"/>
  <c r="D11"/>
  <c r="G11" s="1"/>
  <c r="W13" i="11"/>
  <c r="X11" i="10" s="1"/>
  <c r="T13" i="11"/>
  <c r="S11" i="10" s="1"/>
  <c r="L13" i="11"/>
  <c r="K11" i="10" s="1"/>
  <c r="H13" i="11"/>
  <c r="E13"/>
  <c r="E11" i="10" s="1"/>
  <c r="H11" s="1"/>
  <c r="V13" i="11"/>
  <c r="W11" i="10" s="1"/>
  <c r="U13" i="11"/>
  <c r="T11" i="10" s="1"/>
  <c r="S13" i="11"/>
  <c r="R11" i="10" s="1"/>
  <c r="R13" i="11"/>
  <c r="Q11" i="10" s="1"/>
  <c r="Q13" i="11"/>
  <c r="P11" i="10" s="1"/>
  <c r="P13" i="11"/>
  <c r="O11" i="10" s="1"/>
  <c r="O13" i="11"/>
  <c r="N11" i="10" s="1"/>
  <c r="N13" i="11"/>
  <c r="M11" i="10" s="1"/>
  <c r="M13" i="11"/>
  <c r="L11" i="10" s="1"/>
  <c r="I13" i="11"/>
  <c r="U11" i="10" s="1"/>
  <c r="W3" i="11"/>
  <c r="G13" i="10"/>
  <c r="G9"/>
  <c r="G7"/>
  <c r="W3" i="9"/>
  <c r="W3" i="8"/>
  <c r="Y3" i="5"/>
  <c r="W3" i="6"/>
  <c r="V3" i="7"/>
  <c r="W3" i="4"/>
  <c r="V15" i="10" l="1"/>
  <c r="V11"/>
  <c r="AA11" s="1"/>
  <c r="V19"/>
  <c r="G17"/>
  <c r="G25" s="1"/>
  <c r="AA19"/>
  <c r="AA15"/>
  <c r="I9"/>
  <c r="H9"/>
  <c r="Q15" i="8"/>
  <c r="P21" i="10" s="1"/>
  <c r="R15" i="8"/>
  <c r="Q21" i="10" s="1"/>
  <c r="Q16" i="9"/>
  <c r="P23" i="10" s="1"/>
  <c r="R16" i="9"/>
  <c r="Q23" i="10" s="1"/>
  <c r="S19" i="5"/>
  <c r="P17" i="10" s="1"/>
  <c r="T19" i="5"/>
  <c r="Q17" i="10" s="1"/>
  <c r="U19" i="5"/>
  <c r="R17" i="10" s="1"/>
  <c r="M23" i="4"/>
  <c r="L7" i="10" s="1"/>
  <c r="N23" i="4"/>
  <c r="M7" i="10" s="1"/>
  <c r="O23" i="4"/>
  <c r="N7" i="10" s="1"/>
  <c r="P23" i="4"/>
  <c r="O7" i="10" s="1"/>
  <c r="Q23" i="4"/>
  <c r="P7" i="10" s="1"/>
  <c r="R23" i="4"/>
  <c r="Q7" i="10" s="1"/>
  <c r="S23" i="4"/>
  <c r="R7" i="10" s="1"/>
  <c r="T23" i="4"/>
  <c r="S7" i="10" s="1"/>
  <c r="U23" i="4"/>
  <c r="T7" i="10" s="1"/>
  <c r="V23" i="4"/>
  <c r="W7" i="10" s="1"/>
  <c r="W23" i="4"/>
  <c r="X7" i="10" s="1"/>
  <c r="M21" i="7"/>
  <c r="L9" i="10" s="1"/>
  <c r="N21" i="7"/>
  <c r="M9" i="10" s="1"/>
  <c r="O21" i="7"/>
  <c r="N9" i="10" s="1"/>
  <c r="P21" i="7"/>
  <c r="O9" i="10" s="1"/>
  <c r="Q21" i="7"/>
  <c r="P9" i="10" s="1"/>
  <c r="R21" i="7"/>
  <c r="Q9" i="10" s="1"/>
  <c r="S21" i="7"/>
  <c r="R9" i="10" s="1"/>
  <c r="T21" i="7"/>
  <c r="S9" i="10" s="1"/>
  <c r="U21" i="7"/>
  <c r="T9" i="10" s="1"/>
  <c r="V21" i="7"/>
  <c r="W21"/>
  <c r="X9" i="10" s="1"/>
  <c r="M22" i="6"/>
  <c r="L13" i="10" s="1"/>
  <c r="N22" i="6"/>
  <c r="M13" i="10" s="1"/>
  <c r="O22" i="6"/>
  <c r="N13" i="10" s="1"/>
  <c r="P22" i="6"/>
  <c r="O13" i="10" s="1"/>
  <c r="Q22" i="6"/>
  <c r="P13" i="10" s="1"/>
  <c r="R22" i="6"/>
  <c r="Q13" i="10" s="1"/>
  <c r="S22" i="6"/>
  <c r="R13" i="10" s="1"/>
  <c r="T22" i="6"/>
  <c r="S13" i="10" s="1"/>
  <c r="U22" i="6"/>
  <c r="T13" i="10" s="1"/>
  <c r="V22" i="6"/>
  <c r="W13" i="10" s="1"/>
  <c r="W22" i="6"/>
  <c r="X13" i="10" s="1"/>
  <c r="I7"/>
  <c r="H7"/>
  <c r="I15" i="8"/>
  <c r="U21" i="10" s="1"/>
  <c r="L15" i="8"/>
  <c r="K21" i="10" s="1"/>
  <c r="M15" i="8"/>
  <c r="L21" i="10" s="1"/>
  <c r="N15" i="8"/>
  <c r="M21" i="10" s="1"/>
  <c r="O15" i="8"/>
  <c r="N21" i="10" s="1"/>
  <c r="P15" i="8"/>
  <c r="O21" i="10" s="1"/>
  <c r="S15" i="8"/>
  <c r="R21" i="10" s="1"/>
  <c r="T15" i="8"/>
  <c r="S21" i="10" s="1"/>
  <c r="U15" i="8"/>
  <c r="T21" i="10" s="1"/>
  <c r="V15" i="8"/>
  <c r="W21" i="10" s="1"/>
  <c r="I16" i="9"/>
  <c r="U23" i="10" s="1"/>
  <c r="L16" i="9"/>
  <c r="K23" i="10" s="1"/>
  <c r="M16" i="9"/>
  <c r="L23" i="10" s="1"/>
  <c r="N16" i="9"/>
  <c r="M23" i="10" s="1"/>
  <c r="O16" i="9"/>
  <c r="N23" i="10" s="1"/>
  <c r="P16" i="9"/>
  <c r="O23" i="10" s="1"/>
  <c r="S16" i="9"/>
  <c r="R23" i="10" s="1"/>
  <c r="T16" i="9"/>
  <c r="S23" i="10" s="1"/>
  <c r="U16" i="9"/>
  <c r="T23" i="10" s="1"/>
  <c r="V16" i="9"/>
  <c r="W23" i="10" s="1"/>
  <c r="W16" i="9"/>
  <c r="X23" i="10" s="1"/>
  <c r="H16" i="9"/>
  <c r="F23" i="10" s="1"/>
  <c r="I23" s="1"/>
  <c r="D13"/>
  <c r="D9"/>
  <c r="I23" i="4"/>
  <c r="U7" i="10" s="1"/>
  <c r="L23" i="4"/>
  <c r="K7" i="10" s="1"/>
  <c r="K25" s="1"/>
  <c r="D7"/>
  <c r="I19" i="5"/>
  <c r="J19"/>
  <c r="K19"/>
  <c r="N19"/>
  <c r="K17" i="10" s="1"/>
  <c r="O19" i="5"/>
  <c r="L17" i="10" s="1"/>
  <c r="P19" i="5"/>
  <c r="M17" i="10" s="1"/>
  <c r="Q19" i="5"/>
  <c r="N17" i="10" s="1"/>
  <c r="R19" i="5"/>
  <c r="O17" i="10" s="1"/>
  <c r="V19" i="5"/>
  <c r="S17" i="10" s="1"/>
  <c r="W19" i="5"/>
  <c r="T17" i="10" s="1"/>
  <c r="X19" i="5"/>
  <c r="W17" i="10" s="1"/>
  <c r="Y19" i="5"/>
  <c r="X17" i="10" s="1"/>
  <c r="I22" i="6"/>
  <c r="U13" i="10" s="1"/>
  <c r="L22" i="6"/>
  <c r="K13" i="10" s="1"/>
  <c r="F13"/>
  <c r="E13"/>
  <c r="I21" i="7"/>
  <c r="U9" i="10" s="1"/>
  <c r="L21" i="7"/>
  <c r="K9" i="10" s="1"/>
  <c r="W9"/>
  <c r="H21" i="7"/>
  <c r="F9" i="10" s="1"/>
  <c r="E21" i="7"/>
  <c r="E9" i="10" s="1"/>
  <c r="H23" i="4"/>
  <c r="F7" i="10" s="1"/>
  <c r="E23" i="4"/>
  <c r="E7" i="10" s="1"/>
  <c r="M25" l="1"/>
  <c r="H25"/>
  <c r="D25"/>
  <c r="I25"/>
  <c r="E25"/>
  <c r="F25"/>
  <c r="U25"/>
  <c r="N25"/>
  <c r="O25"/>
  <c r="W25"/>
  <c r="S25"/>
  <c r="Q25"/>
  <c r="X25"/>
  <c r="T25"/>
  <c r="R25"/>
  <c r="P25"/>
  <c r="L25"/>
  <c r="V23"/>
  <c r="AA23" s="1"/>
  <c r="V7"/>
  <c r="V9"/>
  <c r="AA9" s="1"/>
  <c r="V13"/>
  <c r="AA13" s="1"/>
  <c r="V21"/>
  <c r="AA21" s="1"/>
  <c r="V17"/>
  <c r="AA7" l="1"/>
  <c r="V25"/>
  <c r="AA25" s="1"/>
  <c r="AA17"/>
</calcChain>
</file>

<file path=xl/sharedStrings.xml><?xml version="1.0" encoding="utf-8"?>
<sst xmlns="http://schemas.openxmlformats.org/spreadsheetml/2006/main" count="753" uniqueCount="421">
  <si>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</si>
  <si>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</si>
  <si>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</si>
  <si>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</si>
  <si>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</si>
  <si>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</si>
  <si>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</si>
  <si>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</si>
  <si>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</si>
  <si>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</si>
  <si>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</si>
  <si>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</si>
  <si>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</si>
  <si>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</si>
  <si>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</si>
  <si>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</si>
  <si>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</si>
  <si>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</si>
  <si>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</si>
  <si>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</si>
  <si>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</si>
  <si>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</si>
  <si>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</si>
  <si>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</si>
  <si>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</si>
  <si>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</si>
  <si>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</si>
  <si>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</si>
  <si>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</si>
  <si>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</si>
  <si>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</si>
  <si>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</si>
  <si>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</si>
  <si>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</si>
  <si>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</si>
  <si>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</si>
  <si>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</si>
  <si>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</si>
  <si>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Munger</t>
  </si>
  <si>
    <t>Halsi</t>
  </si>
  <si>
    <t>Sitamarhi</t>
  </si>
  <si>
    <t>Aurangabad</t>
  </si>
  <si>
    <t>Kutumba</t>
  </si>
  <si>
    <t>Saran</t>
  </si>
  <si>
    <t>Madhubani</t>
  </si>
  <si>
    <t>Benipatti</t>
  </si>
  <si>
    <t>Purnia</t>
  </si>
  <si>
    <t>Dhamdaha</t>
  </si>
  <si>
    <t>Katihar</t>
  </si>
  <si>
    <t>Manihari</t>
  </si>
  <si>
    <t>Sanhoula</t>
  </si>
  <si>
    <t>Surajgarha</t>
  </si>
  <si>
    <t>MS-1</t>
  </si>
  <si>
    <t>Saharsa</t>
  </si>
  <si>
    <t>High School Sonbarsha</t>
  </si>
  <si>
    <t>High School Menha</t>
  </si>
  <si>
    <t>MS-2</t>
  </si>
  <si>
    <t>Madhepura</t>
  </si>
  <si>
    <t>High School Kumarkhand</t>
  </si>
  <si>
    <t>MS-3</t>
  </si>
  <si>
    <t>Supoul</t>
  </si>
  <si>
    <t>M/S.Daparkha</t>
  </si>
  <si>
    <t>H/S.Hirdya Nagar</t>
  </si>
  <si>
    <t>MS-4</t>
  </si>
  <si>
    <t>MS-5</t>
  </si>
  <si>
    <t>MS-6</t>
  </si>
  <si>
    <t>M/S. Tajpur</t>
  </si>
  <si>
    <t>H/S. Rampur Birbhan</t>
  </si>
  <si>
    <t>Govt. Basic School Bhagwanpur</t>
  </si>
  <si>
    <t>Siwan</t>
  </si>
  <si>
    <t>H/S.Pachrukhi</t>
  </si>
  <si>
    <t>Govt. Basic School Jayjor</t>
  </si>
  <si>
    <t>Govt. Basic School Sarhara</t>
  </si>
  <si>
    <t>Gopalganj</t>
  </si>
  <si>
    <t>H/S.Rahua Jamsar</t>
  </si>
  <si>
    <t>H/S.Sher</t>
  </si>
  <si>
    <t>MS-7</t>
  </si>
  <si>
    <t>MS-8</t>
  </si>
  <si>
    <t>Banka</t>
  </si>
  <si>
    <t>Govt. Basic School Karjhausa</t>
  </si>
  <si>
    <t>H/S.Maniyarpur</t>
  </si>
  <si>
    <t>Sonbarsha</t>
  </si>
  <si>
    <t>Attar Kataiya</t>
  </si>
  <si>
    <t>Kumarkhand</t>
  </si>
  <si>
    <t>AlamNagar</t>
  </si>
  <si>
    <t>Triveniganj</t>
  </si>
  <si>
    <t>Basantpur</t>
  </si>
  <si>
    <t>Manjhi</t>
  </si>
  <si>
    <t>Garkha</t>
  </si>
  <si>
    <t>Dariyapur</t>
  </si>
  <si>
    <t>Panchrukhi</t>
  </si>
  <si>
    <t>Andar</t>
  </si>
  <si>
    <t>Raghunathpur</t>
  </si>
  <si>
    <t>Uchkagoan</t>
  </si>
  <si>
    <t>Barauli</t>
  </si>
  <si>
    <t>Govt. Basic School Bhuriya</t>
  </si>
  <si>
    <t>Govt. Basic School Shobhnathpur</t>
  </si>
  <si>
    <t>Govt. Basic School Panchrukhi</t>
  </si>
  <si>
    <t>Kahalgaon</t>
  </si>
  <si>
    <t>Pirpainty</t>
  </si>
  <si>
    <t>katoriya</t>
  </si>
  <si>
    <t>Bounsi</t>
  </si>
  <si>
    <t>MS-9</t>
  </si>
  <si>
    <t>Darbhanga</t>
  </si>
  <si>
    <t>Govt. Basic School Ughara</t>
  </si>
  <si>
    <t>Govt. Basic School Machchhi</t>
  </si>
  <si>
    <t>H/S,Atihar</t>
  </si>
  <si>
    <t>Bahadurpur</t>
  </si>
  <si>
    <t>Baheri</t>
  </si>
  <si>
    <t>H/S.Andhra Thari</t>
  </si>
  <si>
    <t>Andhra Thari</t>
  </si>
  <si>
    <t>Samstipur</t>
  </si>
  <si>
    <t>Govt. Basic School,Janardanpur</t>
  </si>
  <si>
    <t>Govt. Basic School,Chatauna</t>
  </si>
  <si>
    <t>Kalyanpur</t>
  </si>
  <si>
    <t>MS-10</t>
  </si>
  <si>
    <t>MS-11</t>
  </si>
  <si>
    <t>MS-12</t>
  </si>
  <si>
    <t>Patna</t>
  </si>
  <si>
    <t>H/S.Masaurhi</t>
  </si>
  <si>
    <t>H/S.Punpun</t>
  </si>
  <si>
    <t>H/S Chandhosh</t>
  </si>
  <si>
    <t>Masaurhi</t>
  </si>
  <si>
    <t>Punpun</t>
  </si>
  <si>
    <t>paliganj</t>
  </si>
  <si>
    <t>MS-13</t>
  </si>
  <si>
    <t>Nalanda</t>
  </si>
  <si>
    <t>Govt. Basic School, Balwapur</t>
  </si>
  <si>
    <t>H/S.Mauriyachak Supasan</t>
  </si>
  <si>
    <t>H/S.Hilsa</t>
  </si>
  <si>
    <t>Asthawan</t>
  </si>
  <si>
    <t>Rahui</t>
  </si>
  <si>
    <t>Hilsa</t>
  </si>
  <si>
    <t>MS-14</t>
  </si>
  <si>
    <t>Govt. Basic School, Rajaiya</t>
  </si>
  <si>
    <t>H/S.Barkagaon</t>
  </si>
  <si>
    <t>Piro</t>
  </si>
  <si>
    <t>Tarari</t>
  </si>
  <si>
    <t>MS-15</t>
  </si>
  <si>
    <t>Rohtas</t>
  </si>
  <si>
    <t>H/S.Takia</t>
  </si>
  <si>
    <t>Govt. Basic School, Sawan Bahar</t>
  </si>
  <si>
    <t>Sasaram</t>
  </si>
  <si>
    <t>Kargahar</t>
  </si>
  <si>
    <t>MS-16</t>
  </si>
  <si>
    <t>Buxar</t>
  </si>
  <si>
    <t>MS-17</t>
  </si>
  <si>
    <t>Rajpur</t>
  </si>
  <si>
    <t>Itarhi</t>
  </si>
  <si>
    <t>H/S.Rajpur</t>
  </si>
  <si>
    <t>Govt. Basic School, Unwas</t>
  </si>
  <si>
    <t>Kaimur</t>
  </si>
  <si>
    <t>Govt. Basic School, Mohaniya</t>
  </si>
  <si>
    <t>H/S.Akhlashpur</t>
  </si>
  <si>
    <t>H/S.Kampura</t>
  </si>
  <si>
    <t>Mohaniya</t>
  </si>
  <si>
    <t>Bhabhua</t>
  </si>
  <si>
    <t>Durgawati</t>
  </si>
  <si>
    <t>MS-18</t>
  </si>
  <si>
    <t>Govt. Basic School, Ghatwari</t>
  </si>
  <si>
    <t>Govt. Basic School, Khand Bihari</t>
  </si>
  <si>
    <t>Dharhara</t>
  </si>
  <si>
    <t>H.Kharagpur</t>
  </si>
  <si>
    <t>MS-19</t>
  </si>
  <si>
    <t>Jamui</t>
  </si>
  <si>
    <t>H/S.Chakai</t>
  </si>
  <si>
    <t>Govt. Basic School, Dawilgadh</t>
  </si>
  <si>
    <t>M/S Batiya</t>
  </si>
  <si>
    <t>Chakai</t>
  </si>
  <si>
    <t>Khaira</t>
  </si>
  <si>
    <t>Sono</t>
  </si>
  <si>
    <t>MS-20</t>
  </si>
  <si>
    <t>Govt. Basic School, Kiranpur</t>
  </si>
  <si>
    <t>H/S. Halsi</t>
  </si>
  <si>
    <t>MS-21</t>
  </si>
  <si>
    <t>Sheikhpura</t>
  </si>
  <si>
    <t>Govt. Basic School Sarba</t>
  </si>
  <si>
    <t>M/S. Sheikhpura</t>
  </si>
  <si>
    <t>Barbigha</t>
  </si>
  <si>
    <t>MS-22</t>
  </si>
  <si>
    <t>Khagaria</t>
  </si>
  <si>
    <t>Gogari</t>
  </si>
  <si>
    <t>MS-23</t>
  </si>
  <si>
    <t>Begusarai</t>
  </si>
  <si>
    <t>H/S Samsa</t>
  </si>
  <si>
    <t>Garhpura</t>
  </si>
  <si>
    <t>Naokothi</t>
  </si>
  <si>
    <t>MS-24</t>
  </si>
  <si>
    <t>Gaya</t>
  </si>
  <si>
    <t>H/S.Fatehpur</t>
  </si>
  <si>
    <t>H/S.Wazirgznj</t>
  </si>
  <si>
    <t>P.T.T.C. Sherghati</t>
  </si>
  <si>
    <t>Fatehpur</t>
  </si>
  <si>
    <t>wazirganj</t>
  </si>
  <si>
    <t>Sherghati</t>
  </si>
  <si>
    <t>MS-25</t>
  </si>
  <si>
    <t>H/S.Beri</t>
  </si>
  <si>
    <t>H/S.Nabinagar</t>
  </si>
  <si>
    <t>Govt. Basic School, Rampur Parsa</t>
  </si>
  <si>
    <t>Nabinagar</t>
  </si>
  <si>
    <t>Madanpur</t>
  </si>
  <si>
    <t>MS-26</t>
  </si>
  <si>
    <t>Jahanabad</t>
  </si>
  <si>
    <t>Govt. Basic School, Meera Bigha</t>
  </si>
  <si>
    <t>Govt. Basic School, Dogra</t>
  </si>
  <si>
    <t>Makhadumpur</t>
  </si>
  <si>
    <t>Hulashganj</t>
  </si>
  <si>
    <t>MS-27</t>
  </si>
  <si>
    <t>Arwal</t>
  </si>
  <si>
    <t>Govt. Basic School, Pariyahi Bazar</t>
  </si>
  <si>
    <t>H/S.Kaler</t>
  </si>
  <si>
    <t>Karpi</t>
  </si>
  <si>
    <t>Kaler</t>
  </si>
  <si>
    <t>MS-28</t>
  </si>
  <si>
    <t>Nawada</t>
  </si>
  <si>
    <t>H/S.Sirdala</t>
  </si>
  <si>
    <t>Govt.Basic School Wagodar</t>
  </si>
  <si>
    <t>H/S.Chiraita</t>
  </si>
  <si>
    <t>Sirdala</t>
  </si>
  <si>
    <t>Hisua</t>
  </si>
  <si>
    <t>Rajouli</t>
  </si>
  <si>
    <t>MS-29</t>
  </si>
  <si>
    <t>Muzaffarpur</t>
  </si>
  <si>
    <t>G.T.T.C, Turki</t>
  </si>
  <si>
    <t>Govt. Basic School, Rapeura</t>
  </si>
  <si>
    <t>H/S.Meghmath</t>
  </si>
  <si>
    <t>Kurhni</t>
  </si>
  <si>
    <t>Sakara</t>
  </si>
  <si>
    <t>Mushahari</t>
  </si>
  <si>
    <t>Vaishali</t>
  </si>
  <si>
    <t>MS-30</t>
  </si>
  <si>
    <t>R.B.S.Loma</t>
  </si>
  <si>
    <t>Govt. Basic School Bardiha</t>
  </si>
  <si>
    <t>Govt. Basic School Jagdishpur</t>
  </si>
  <si>
    <t>M.S Singhara</t>
  </si>
  <si>
    <t>Jandaha</t>
  </si>
  <si>
    <t>Patepur</t>
  </si>
  <si>
    <t>Hajipur</t>
  </si>
  <si>
    <t>Mahua</t>
  </si>
  <si>
    <t>MS-31</t>
  </si>
  <si>
    <t>East Champaran</t>
  </si>
  <si>
    <t>Govt. Basic School Madhopur Govind</t>
  </si>
  <si>
    <t>Chakia</t>
  </si>
  <si>
    <t>MS-32</t>
  </si>
  <si>
    <t>West Champaran</t>
  </si>
  <si>
    <t>Govt. Basic School Patilar</t>
  </si>
  <si>
    <t>H/S. Mathura Gokhula</t>
  </si>
  <si>
    <t>Govt. Basic School Mahna Mirjapur</t>
  </si>
  <si>
    <t>Bagaha-I</t>
  </si>
  <si>
    <t>Narkatiaganj</t>
  </si>
  <si>
    <t>Manjhaulia</t>
  </si>
  <si>
    <t>MS-33</t>
  </si>
  <si>
    <t>H./S.Morsand</t>
  </si>
  <si>
    <t>H/S. Sonbarsha</t>
  </si>
  <si>
    <t>Runnisaidpur</t>
  </si>
  <si>
    <t>MS-34</t>
  </si>
  <si>
    <t>Sheohar</t>
  </si>
  <si>
    <t>H.S.Taiyari</t>
  </si>
  <si>
    <t>Govt. Basic School Bishahi</t>
  </si>
  <si>
    <t>H/S. Sonoul Sultan</t>
  </si>
  <si>
    <t>Tariyani</t>
  </si>
  <si>
    <t>Purnahiya</t>
  </si>
  <si>
    <t>MS-35</t>
  </si>
  <si>
    <t>Govt. Basic School Purandaha</t>
  </si>
  <si>
    <t>Govt. Basic School Diwrawanar</t>
  </si>
  <si>
    <t>Govt. Basic School Dheema</t>
  </si>
  <si>
    <t>Darharakothi</t>
  </si>
  <si>
    <t>Banmankhi</t>
  </si>
  <si>
    <t>MS-36</t>
  </si>
  <si>
    <t>Araria</t>
  </si>
  <si>
    <t>H./S.Raniganj</t>
  </si>
  <si>
    <t>Govt. Basic School Haripur</t>
  </si>
  <si>
    <t>H/S.Bhargama</t>
  </si>
  <si>
    <t>Raniganj</t>
  </si>
  <si>
    <t>Farbesganj</t>
  </si>
  <si>
    <t>Bhargama</t>
  </si>
  <si>
    <t>MS-37</t>
  </si>
  <si>
    <t>Govt. Basic School, Gorawari</t>
  </si>
  <si>
    <t>P.T.T.C Musapur</t>
  </si>
  <si>
    <t>H/S.Nawabganj</t>
  </si>
  <si>
    <t>Korha</t>
  </si>
  <si>
    <t>MS-38</t>
  </si>
  <si>
    <t>Kishanganj</t>
  </si>
  <si>
    <t>H/S. Tulsiya</t>
  </si>
  <si>
    <t>H/S. Thakurganj</t>
  </si>
  <si>
    <t>Dighalbank</t>
  </si>
  <si>
    <t>Thakurganj</t>
  </si>
  <si>
    <t>Total (Modal School)</t>
  </si>
  <si>
    <t xml:space="preserve">Total </t>
  </si>
  <si>
    <t>Sujay Bhan Singh, Par Nawada, Bundelkhand, Distt.- Nawada.</t>
  </si>
  <si>
    <t>Satyendra Kumar Construction Pvt. Ltd., 202, Hera Enclave, New Dak Bunglow Rd, Patna- 1</t>
  </si>
  <si>
    <t>Rajendra Kumar, AT- Pipradih, P.O.- Jhajha, Distt.- Jamui, Mob. No.- 9939195777</t>
  </si>
  <si>
    <t>M/S Sri Ram Enterprises, Prem Kunj Apartment, Naya Bazar</t>
  </si>
  <si>
    <t>M/S Baba Parshuram Nirman Pvt. Ltd., Moldiyara Tola, Mokama, Patna, Bihar.</t>
  </si>
  <si>
    <t>M/S Surendra Prasad Singh, Sarvodya Nagar, Begusarai, Bihar</t>
  </si>
  <si>
    <t>Rajendra Singh Const. Pvt. Ltd., Bengali Tola, Laheriasarai</t>
  </si>
  <si>
    <t>Umakant Singh, Mirchaibari, Officer Colony, Katihar</t>
  </si>
  <si>
    <t>Avaneesh Enterprises, III K - 35/3A, Nehru Nagar, Ghaziabad</t>
  </si>
  <si>
    <t xml:space="preserve">M/S K.D. Company, Koshi Colony, Ward No. 20, Supaul, Mob. No.- 9431497838 </t>
  </si>
  <si>
    <t>M/S R.P. Construction, Rahika Tola, Ward No.-17, Near N.H.-57, Araria, Mob. No.- 9431412396 &amp; 9661254325</t>
  </si>
  <si>
    <t>Uma Kant Singh, Mirchaibari, Officer Colony, Katihar</t>
  </si>
  <si>
    <t>Shiv Shankar Singh Contract Pvt. Ltd., Rajendra Nagar, Gopalganj</t>
  </si>
  <si>
    <t>M/S Durga contruction, Vill+ P.O.- Baithania, P.S.- Majhalia</t>
  </si>
  <si>
    <t>Sisley Construction, Basantpur, Mainatand, West Champaran</t>
  </si>
  <si>
    <t>Mother India Const. Pvt. Ltd., Aspura House, Road No.-3, Sanjay Ghandhi Nagar, Kankarbagh, Patna-800020</t>
  </si>
  <si>
    <t>M/S Anoj Enterprises, Matiariya, Turkauliya, East Champaran</t>
  </si>
  <si>
    <t>Avaneesh Enterprises, III K- 35/3A, Nehru Nagar, Ghaziabad</t>
  </si>
  <si>
    <t>Mother Indi Cont. Pvt. Ltd., Aspura House, Road No.-3 Sanjay Gandhi Nagar, Kankarbagh, Patna- 800020</t>
  </si>
  <si>
    <t>2nd Floor</t>
  </si>
  <si>
    <t>Shiv Nandan Pd.+2 School</t>
  </si>
  <si>
    <t>A.K.M. H/S Shah Alam Nagar</t>
  </si>
  <si>
    <t>M/S B.K. Interprises</t>
  </si>
  <si>
    <t>Shailendra Kumar, AT+P.O.- Sedaha, Distt.- Bhojpur, Bihar, 9525333478/ 9431841316</t>
  </si>
  <si>
    <t>Avaneesh Enterprises, III K - 35/3A, Nehru Nagar, Ghaziabad  (exe. comm.)</t>
  </si>
  <si>
    <t>1st A/C Bill Paid</t>
  </si>
  <si>
    <t>Land problem</t>
  </si>
  <si>
    <t>Chek</t>
  </si>
  <si>
    <t>3rd A/C Bill Paid</t>
  </si>
  <si>
    <t>Required HM to instruct for coprate</t>
  </si>
  <si>
    <t>School name to be changed</t>
  </si>
  <si>
    <t>2nd A/C bill paid</t>
  </si>
  <si>
    <t>3rd A/C bill paid</t>
  </si>
  <si>
    <t>4th A/C bill paid</t>
  </si>
  <si>
    <t>Lalidhar H.S. Benipatti *</t>
  </si>
  <si>
    <t>1st on A/C Bill Paid</t>
  </si>
  <si>
    <r>
      <t xml:space="preserve">Note-* School name hasbeen changed as per instruction of SPD (BMSP) vide letter no.- 11/ </t>
    </r>
    <r>
      <rPr>
        <sz val="11"/>
        <color theme="1"/>
        <rFont val="Kruti Dev 010"/>
      </rPr>
      <t>Uk</t>
    </r>
    <r>
      <rPr>
        <sz val="11"/>
        <color theme="1"/>
        <rFont val="Calibri"/>
        <family val="2"/>
        <scheme val="minor"/>
      </rPr>
      <t xml:space="preserve"> 5- 03/08-422 dated 12.06.2013</t>
    </r>
  </si>
  <si>
    <t>Retender</t>
  </si>
  <si>
    <t>Tender process</t>
  </si>
  <si>
    <t>Tender Process</t>
  </si>
  <si>
    <t>Low land</t>
  </si>
  <si>
    <t>Water logged</t>
  </si>
  <si>
    <t>1st A/C bill paid</t>
  </si>
  <si>
    <t>3rd on A/C Bill Paid</t>
  </si>
  <si>
    <t>4th A/C Bill Paid</t>
  </si>
  <si>
    <t>8.5.2013</t>
  </si>
  <si>
    <t>15 Month</t>
  </si>
  <si>
    <t>25.4.2013</t>
  </si>
  <si>
    <t>Date of Aggrement</t>
  </si>
  <si>
    <t>Time of Completion</t>
  </si>
  <si>
    <t>11.4.2013</t>
  </si>
  <si>
    <t>26.2.2013</t>
  </si>
  <si>
    <t>24.1.2013</t>
  </si>
  <si>
    <t>22.5.2013</t>
  </si>
  <si>
    <t>21.1.2013</t>
  </si>
  <si>
    <t>28.2.2013</t>
  </si>
  <si>
    <t>2.3.2013</t>
  </si>
  <si>
    <t>16.1.2013</t>
  </si>
  <si>
    <t>24.5.2013</t>
  </si>
  <si>
    <t>20.2.2013</t>
  </si>
  <si>
    <t>2.5.2013</t>
  </si>
  <si>
    <t>5.2.2013</t>
  </si>
  <si>
    <t>8.2.2013</t>
  </si>
  <si>
    <t>15.1.2013</t>
  </si>
  <si>
    <t>11.12.2012</t>
  </si>
  <si>
    <t>4.4.2013</t>
  </si>
  <si>
    <t>30.5.2013</t>
  </si>
  <si>
    <t>26.12.2012</t>
  </si>
  <si>
    <t>5.1.2013</t>
  </si>
  <si>
    <t>12.2.2013</t>
  </si>
  <si>
    <t>15 
Month</t>
  </si>
  <si>
    <t>Time         of Completion</t>
  </si>
  <si>
    <t xml:space="preserve">Kanhaiya Contractors Pvt. Ltd., Reg. off: Sahjanand Nagar, Begusarai, Bihar, Mob. No.-9939230505 </t>
  </si>
  <si>
    <t>Insufficient
 Land</t>
  </si>
  <si>
    <t>1st A/C 
bill paid</t>
  </si>
  <si>
    <t>Time          of Completion</t>
  </si>
  <si>
    <t>2nd on A/C 
Bill Paid</t>
  </si>
  <si>
    <t>Govt. Basic 
School Surath</t>
  </si>
  <si>
    <t>Water 
logged</t>
  </si>
  <si>
    <t>2nd  A/C 
Bill Paid</t>
  </si>
  <si>
    <t>2nd A/C 
Bill Paid</t>
  </si>
  <si>
    <t>3rd on A/C 
Bill Paid</t>
  </si>
  <si>
    <t>3rd A/C 
bill paid</t>
  </si>
  <si>
    <t>6th A/C 
bill paid</t>
  </si>
  <si>
    <t>4th on A/C
 bill paid</t>
  </si>
  <si>
    <t>B.A.A.P. H/S. 
Barachakia</t>
  </si>
  <si>
    <t>Shuttering</t>
  </si>
  <si>
    <t>1st A/C bill paid         (Shuttering)</t>
  </si>
  <si>
    <t>Foundation work stoped due to Land Dispute (Playground)</t>
  </si>
  <si>
    <t>3rd A/C bill paid  (Steel binding)</t>
  </si>
  <si>
    <t xml:space="preserve">Name of Division :-  Bhagalpur                                                                     </t>
  </si>
  <si>
    <t>Name of Division :-  Munger</t>
  </si>
  <si>
    <t>Govt. Basic School , Durgapur</t>
  </si>
  <si>
    <t>Govt. Basic School , Basua</t>
  </si>
  <si>
    <t>Govt. Basic School, Ulao</t>
  </si>
  <si>
    <t>H/S. Mortar</t>
  </si>
  <si>
    <t>Name of Division :-  Kosi</t>
  </si>
  <si>
    <t>Name of Division :-  Purnea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</si>
  <si>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</si>
  <si>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</si>
  <si>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</si>
  <si>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</si>
  <si>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</si>
  <si>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Purnea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</si>
  <si>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</si>
  <si>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</si>
  <si>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</si>
  <si>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</si>
  <si>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Rajeev Ranjan (9234271071), AE :-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</si>
  <si>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</si>
  <si>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</si>
  <si>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</si>
  <si>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</si>
  <si>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</si>
  <si>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</si>
  <si>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</si>
  <si>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>PATNA</t>
  </si>
  <si>
    <t>MAGADH</t>
  </si>
  <si>
    <t>BHAGALPUR</t>
  </si>
  <si>
    <t>MUNGER</t>
  </si>
  <si>
    <t>KOSI</t>
  </si>
  <si>
    <t>PURNEA</t>
  </si>
  <si>
    <t>TIRHUT</t>
  </si>
  <si>
    <t>DARBHANGA</t>
  </si>
  <si>
    <t>SARAN</t>
  </si>
  <si>
    <t xml:space="preserve">Name of Division :-  Darbhanga </t>
  </si>
  <si>
    <t>Name of Division :-  Tirhut</t>
  </si>
  <si>
    <t>Satyam Construction, 9835610045</t>
  </si>
  <si>
    <t>Name of Division :-  Saran</t>
  </si>
  <si>
    <t>Date:-30.04.2014</t>
  </si>
  <si>
    <t>Progress report for the construction of Model School building   (2009-10)</t>
  </si>
  <si>
    <t>Progress Report for the construction of Model School (2009-10)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</si>
</sst>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/>
      <name val="Kruti Dev 010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 tint="0.499984740745262"/>
      <name val="Times New Roman"/>
      <family val="1"/>
    </font>
    <font>
      <b/>
      <sz val="11"/>
      <color rgb="FF000000"/>
      <name val="Times New Roman"/>
      <family val="1"/>
    </font>
    <font>
      <sz val="15"/>
      <color theme="1"/>
      <name val="Times New Roman"/>
      <family val="1"/>
    </font>
    <font>
      <b/>
      <i/>
      <sz val="15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4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/>
    <xf numFmtId="0" fontId="14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3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8" xfId="0" applyBorder="1"/>
    <xf numFmtId="2" fontId="0" fillId="0" borderId="1" xfId="0" applyNumberFormat="1" applyBorder="1"/>
    <xf numFmtId="1" fontId="0" fillId="0" borderId="1" xfId="0" applyNumberFormat="1" applyBorder="1"/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27" fillId="2" borderId="1" xfId="0" applyFont="1" applyFill="1" applyBorder="1" applyAlignment="1"/>
    <xf numFmtId="0" fontId="27" fillId="3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7" fillId="3" borderId="1" xfId="0" applyFont="1" applyFill="1" applyBorder="1" applyAlignment="1">
      <alignment wrapText="1"/>
    </xf>
    <xf numFmtId="0" fontId="27" fillId="3" borderId="1" xfId="0" applyFont="1" applyFill="1" applyBorder="1"/>
    <xf numFmtId="0" fontId="27" fillId="2" borderId="1" xfId="0" applyFont="1" applyFill="1" applyBorder="1" applyAlignment="1">
      <alignment wrapText="1"/>
    </xf>
    <xf numFmtId="0" fontId="27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29" fillId="0" borderId="1" xfId="0" applyFont="1" applyBorder="1"/>
    <xf numFmtId="0" fontId="29" fillId="2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1" fillId="2" borderId="1" xfId="0" applyFont="1" applyFill="1" applyBorder="1" applyAlignment="1">
      <alignment wrapText="1"/>
    </xf>
    <xf numFmtId="0" fontId="31" fillId="2" borderId="1" xfId="0" applyFont="1" applyFill="1" applyBorder="1"/>
    <xf numFmtId="0" fontId="31" fillId="3" borderId="1" xfId="0" applyFont="1" applyFill="1" applyBorder="1" applyAlignment="1">
      <alignment wrapText="1"/>
    </xf>
    <xf numFmtId="0" fontId="31" fillId="3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35" fillId="2" borderId="1" xfId="0" applyFont="1" applyFill="1" applyBorder="1" applyAlignment="1">
      <alignment wrapText="1"/>
    </xf>
    <xf numFmtId="0" fontId="35" fillId="2" borderId="1" xfId="0" applyFont="1" applyFill="1" applyBorder="1"/>
    <xf numFmtId="0" fontId="35" fillId="3" borderId="1" xfId="0" applyFont="1" applyFill="1" applyBorder="1" applyAlignment="1">
      <alignment wrapText="1"/>
    </xf>
    <xf numFmtId="0" fontId="35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/>
    <xf numFmtId="2" fontId="1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27" fillId="3" borderId="1" xfId="0" applyFont="1" applyFill="1" applyBorder="1" applyAlignment="1">
      <alignment horizontal="center"/>
    </xf>
    <xf numFmtId="0" fontId="31" fillId="4" borderId="1" xfId="0" applyFont="1" applyFill="1" applyBorder="1" applyAlignment="1">
      <alignment wrapText="1"/>
    </xf>
    <xf numFmtId="0" fontId="31" fillId="4" borderId="1" xfId="0" applyFont="1" applyFill="1" applyBorder="1"/>
    <xf numFmtId="0" fontId="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4" fontId="14" fillId="0" borderId="3" xfId="1" applyFont="1" applyBorder="1" applyAlignment="1">
      <alignment horizontal="center" vertical="center" wrapText="1"/>
    </xf>
    <xf numFmtId="44" fontId="14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4" fontId="14" fillId="0" borderId="12" xfId="1" applyFont="1" applyBorder="1" applyAlignment="1">
      <alignment horizontal="center" vertical="center" textRotation="90" wrapText="1"/>
    </xf>
    <xf numFmtId="44" fontId="14" fillId="0" borderId="13" xfId="1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1" fontId="20" fillId="2" borderId="7" xfId="0" applyNumberFormat="1" applyFont="1" applyFill="1" applyBorder="1" applyAlignment="1">
      <alignment horizontal="center" vertical="center" wrapText="1"/>
    </xf>
    <xf numFmtId="2" fontId="36" fillId="0" borderId="5" xfId="0" applyNumberFormat="1" applyFont="1" applyBorder="1" applyAlignment="1">
      <alignment horizontal="center" vertical="center" wrapText="1"/>
    </xf>
    <xf numFmtId="2" fontId="36" fillId="0" borderId="7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37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44" fontId="20" fillId="0" borderId="1" xfId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90" wrapText="1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E25"/>
  <sheetViews>
    <sheetView topLeftCell="A2" zoomScale="98" zoomScaleNormal="98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A25" sqref="A25:C25"/>
    </sheetView>
  </sheetViews>
  <sheetFormatPr defaultRowHeight="15"/>
  <cols>
    <col min="1" max="1" width="2.5703125" customWidth="1"/>
    <col min="2" max="2" width="14.7109375" customWidth="1"/>
    <col min="3" max="3" width="22.140625" customWidth="1"/>
    <col min="4" max="4" width="3.5703125" customWidth="1"/>
    <col min="5" max="5" width="4.42578125" customWidth="1"/>
    <col min="6" max="6" width="11.5703125" bestFit="1" customWidth="1"/>
    <col min="7" max="7" width="6.140625" customWidth="1"/>
    <col min="8" max="8" width="6" customWidth="1"/>
    <col min="9" max="9" width="10.2851562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7" width="3.85546875" customWidth="1"/>
    <col min="18" max="18" width="3.42578125" customWidth="1"/>
    <col min="19" max="19" width="3.5703125" customWidth="1"/>
    <col min="20" max="20" width="5" customWidth="1"/>
    <col min="21" max="21" width="3.7109375" customWidth="1"/>
    <col min="22" max="22" width="5.28515625" customWidth="1"/>
    <col min="23" max="23" width="3.42578125" customWidth="1"/>
    <col min="24" max="24" width="9.5703125" customWidth="1"/>
    <col min="25" max="25" width="12.140625" customWidth="1"/>
  </cols>
  <sheetData>
    <row r="2" spans="1:31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31" ht="15" customHeight="1">
      <c r="A3" s="251" t="s">
        <v>419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3"/>
      <c r="X3" s="117" t="s">
        <v>418</v>
      </c>
      <c r="Y3" s="118"/>
    </row>
    <row r="4" spans="1:31" ht="15" customHeight="1">
      <c r="A4" s="123" t="s">
        <v>0</v>
      </c>
      <c r="B4" s="123" t="s">
        <v>24</v>
      </c>
      <c r="C4" s="123" t="s">
        <v>25</v>
      </c>
      <c r="D4" s="136" t="s">
        <v>288</v>
      </c>
      <c r="E4" s="137"/>
      <c r="F4" s="138"/>
      <c r="G4" s="136" t="s">
        <v>28</v>
      </c>
      <c r="H4" s="137"/>
      <c r="I4" s="138"/>
      <c r="J4" s="133" t="s">
        <v>21</v>
      </c>
      <c r="K4" s="141" t="s">
        <v>16</v>
      </c>
      <c r="L4" s="141"/>
      <c r="M4" s="141"/>
      <c r="N4" s="141"/>
      <c r="O4" s="141"/>
      <c r="P4" s="141"/>
      <c r="Q4" s="141"/>
      <c r="R4" s="141"/>
      <c r="S4" s="141"/>
      <c r="T4" s="142"/>
      <c r="U4" s="143" t="s">
        <v>32</v>
      </c>
      <c r="V4" s="144"/>
      <c r="W4" s="145"/>
      <c r="X4" s="146" t="s">
        <v>34</v>
      </c>
      <c r="Y4" s="149" t="s">
        <v>14</v>
      </c>
    </row>
    <row r="5" spans="1:31" ht="17.25" customHeight="1">
      <c r="A5" s="123"/>
      <c r="B5" s="123"/>
      <c r="C5" s="123"/>
      <c r="D5" s="139" t="s">
        <v>26</v>
      </c>
      <c r="E5" s="131" t="s">
        <v>29</v>
      </c>
      <c r="F5" s="131" t="s">
        <v>27</v>
      </c>
      <c r="G5" s="121" t="s">
        <v>26</v>
      </c>
      <c r="H5" s="131" t="s">
        <v>29</v>
      </c>
      <c r="I5" s="131" t="s">
        <v>27</v>
      </c>
      <c r="J5" s="134"/>
      <c r="K5" s="152" t="s">
        <v>15</v>
      </c>
      <c r="L5" s="119" t="s">
        <v>10</v>
      </c>
      <c r="M5" s="121" t="s">
        <v>9</v>
      </c>
      <c r="N5" s="124" t="s">
        <v>17</v>
      </c>
      <c r="O5" s="125"/>
      <c r="P5" s="124" t="s">
        <v>18</v>
      </c>
      <c r="Q5" s="125"/>
      <c r="R5" s="124" t="s">
        <v>308</v>
      </c>
      <c r="S5" s="125"/>
      <c r="T5" s="129" t="s">
        <v>13</v>
      </c>
      <c r="U5" s="127" t="s">
        <v>7</v>
      </c>
      <c r="V5" s="127" t="s">
        <v>31</v>
      </c>
      <c r="W5" s="127" t="s">
        <v>8</v>
      </c>
      <c r="X5" s="147"/>
      <c r="Y5" s="150"/>
    </row>
    <row r="6" spans="1:31" ht="27" customHeight="1">
      <c r="A6" s="123"/>
      <c r="B6" s="123"/>
      <c r="C6" s="123"/>
      <c r="D6" s="140"/>
      <c r="E6" s="132"/>
      <c r="F6" s="132"/>
      <c r="G6" s="122"/>
      <c r="H6" s="132"/>
      <c r="I6" s="132"/>
      <c r="J6" s="135"/>
      <c r="K6" s="153"/>
      <c r="L6" s="120"/>
      <c r="M6" s="122"/>
      <c r="N6" s="7" t="s">
        <v>11</v>
      </c>
      <c r="O6" s="7" t="s">
        <v>12</v>
      </c>
      <c r="P6" s="7" t="s">
        <v>11</v>
      </c>
      <c r="Q6" s="7" t="s">
        <v>12</v>
      </c>
      <c r="R6" s="7" t="s">
        <v>11</v>
      </c>
      <c r="S6" s="7" t="s">
        <v>12</v>
      </c>
      <c r="T6" s="130"/>
      <c r="U6" s="128"/>
      <c r="V6" s="128"/>
      <c r="W6" s="128"/>
      <c r="X6" s="148"/>
      <c r="Y6" s="151"/>
      <c r="AA6" t="s">
        <v>316</v>
      </c>
    </row>
    <row r="7" spans="1:31" ht="33.75" customHeight="1">
      <c r="A7" s="85">
        <v>1</v>
      </c>
      <c r="B7" s="85" t="s">
        <v>405</v>
      </c>
      <c r="C7" s="108" t="s">
        <v>387</v>
      </c>
      <c r="D7" s="99">
        <f>Patna!A20</f>
        <v>6</v>
      </c>
      <c r="E7" s="99">
        <f>Patna!E23</f>
        <v>15</v>
      </c>
      <c r="F7" s="99">
        <f>Patna!H23</f>
        <v>3830.42</v>
      </c>
      <c r="G7" s="85">
        <f>6-4</f>
        <v>2</v>
      </c>
      <c r="H7" s="99">
        <f>Patna!E13+Patna!E17</f>
        <v>5</v>
      </c>
      <c r="I7" s="99">
        <f>Patna!H11+Patna!H16</f>
        <v>1263.4100000000001</v>
      </c>
      <c r="J7" s="9"/>
      <c r="K7" s="85">
        <f>Patna!L23</f>
        <v>0</v>
      </c>
      <c r="L7" s="85">
        <f>Patna!M23</f>
        <v>2</v>
      </c>
      <c r="M7" s="85">
        <f>Patna!N23</f>
        <v>0</v>
      </c>
      <c r="N7" s="85">
        <f>Patna!O23</f>
        <v>0</v>
      </c>
      <c r="O7" s="85">
        <f>Patna!P23</f>
        <v>0</v>
      </c>
      <c r="P7" s="85">
        <f>Patna!Q23</f>
        <v>0</v>
      </c>
      <c r="Q7" s="85">
        <f>Patna!R23</f>
        <v>3</v>
      </c>
      <c r="R7" s="85">
        <f>Patna!S23</f>
        <v>0</v>
      </c>
      <c r="S7" s="85">
        <f>Patna!T23</f>
        <v>0</v>
      </c>
      <c r="T7" s="85">
        <f>Patna!U23</f>
        <v>0</v>
      </c>
      <c r="U7" s="87">
        <f>Patna!I23</f>
        <v>0</v>
      </c>
      <c r="V7" s="87">
        <f>K7+L7+M7+N7+O7+P7+Q7+R7+S7+T7</f>
        <v>5</v>
      </c>
      <c r="W7" s="87">
        <f>Patna!V23</f>
        <v>0</v>
      </c>
      <c r="X7" s="89">
        <f>Patna!W23</f>
        <v>173.92</v>
      </c>
      <c r="Y7" s="164"/>
      <c r="AA7" s="93">
        <f>H7-U7-V7-W7</f>
        <v>0</v>
      </c>
      <c r="AB7" s="5"/>
    </row>
    <row r="8" spans="1:31" ht="37.5" customHeight="1">
      <c r="A8" s="94"/>
      <c r="B8" s="94"/>
      <c r="C8" s="109"/>
      <c r="D8" s="100"/>
      <c r="E8" s="100"/>
      <c r="F8" s="100"/>
      <c r="G8" s="86"/>
      <c r="H8" s="100"/>
      <c r="I8" s="100"/>
      <c r="J8" s="9"/>
      <c r="K8" s="86"/>
      <c r="L8" s="86"/>
      <c r="M8" s="86"/>
      <c r="N8" s="86"/>
      <c r="O8" s="86"/>
      <c r="P8" s="86"/>
      <c r="Q8" s="86"/>
      <c r="R8" s="86"/>
      <c r="S8" s="86"/>
      <c r="T8" s="86"/>
      <c r="U8" s="88"/>
      <c r="V8" s="88"/>
      <c r="W8" s="88"/>
      <c r="X8" s="90"/>
      <c r="Y8" s="165"/>
      <c r="AA8" s="93"/>
      <c r="AB8" s="5"/>
    </row>
    <row r="9" spans="1:31" ht="39.75" customHeight="1">
      <c r="A9" s="85">
        <v>2</v>
      </c>
      <c r="B9" s="85" t="s">
        <v>406</v>
      </c>
      <c r="C9" s="97" t="s">
        <v>388</v>
      </c>
      <c r="D9" s="99">
        <f>Magadh!A18</f>
        <v>5</v>
      </c>
      <c r="E9" s="99">
        <f>Magadh!E21</f>
        <v>13</v>
      </c>
      <c r="F9" s="99">
        <f>Magadh!H21</f>
        <v>3195.2</v>
      </c>
      <c r="G9" s="85">
        <f>5-3</f>
        <v>2</v>
      </c>
      <c r="H9" s="99">
        <f>Magadh!E20+Magadh!E15</f>
        <v>5</v>
      </c>
      <c r="I9" s="85">
        <f>Magadh!H18+Magadh!H14</f>
        <v>1228.47</v>
      </c>
      <c r="J9" s="9"/>
      <c r="K9" s="99">
        <f>Magadh!L21</f>
        <v>0</v>
      </c>
      <c r="L9" s="99">
        <f>Magadh!M21</f>
        <v>0</v>
      </c>
      <c r="M9" s="99">
        <f>Magadh!N21</f>
        <v>0</v>
      </c>
      <c r="N9" s="99">
        <f>Magadh!O21</f>
        <v>0</v>
      </c>
      <c r="O9" s="99">
        <f>Magadh!P21</f>
        <v>3</v>
      </c>
      <c r="P9" s="99">
        <f>Magadh!Q21</f>
        <v>0</v>
      </c>
      <c r="Q9" s="99">
        <f>Magadh!R21</f>
        <v>2</v>
      </c>
      <c r="R9" s="99">
        <f>Magadh!S21</f>
        <v>0</v>
      </c>
      <c r="S9" s="99">
        <f>Magadh!T21</f>
        <v>0</v>
      </c>
      <c r="T9" s="99">
        <f>Magadh!U21</f>
        <v>0</v>
      </c>
      <c r="U9" s="158">
        <f>Magadh!I21</f>
        <v>0</v>
      </c>
      <c r="V9" s="87">
        <f t="shared" ref="V9" si="0">K9+L9+M9+N9+O9+P9+Q9+R9+S9+T9</f>
        <v>5</v>
      </c>
      <c r="W9" s="158">
        <f>Magadh!V21</f>
        <v>0</v>
      </c>
      <c r="X9" s="162">
        <f>Magadh!W21</f>
        <v>289.49</v>
      </c>
      <c r="Y9" s="85"/>
      <c r="AA9" s="93">
        <f t="shared" ref="AA9" si="1">H9-U9-V9-W9</f>
        <v>0</v>
      </c>
      <c r="AB9" s="5"/>
    </row>
    <row r="10" spans="1:31" ht="39.75" customHeight="1">
      <c r="A10" s="94"/>
      <c r="B10" s="94"/>
      <c r="C10" s="98"/>
      <c r="D10" s="100"/>
      <c r="E10" s="100"/>
      <c r="F10" s="100"/>
      <c r="G10" s="86"/>
      <c r="H10" s="100"/>
      <c r="I10" s="86"/>
      <c r="J10" s="8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59"/>
      <c r="V10" s="88"/>
      <c r="W10" s="159"/>
      <c r="X10" s="163"/>
      <c r="Y10" s="86"/>
      <c r="AA10" s="93"/>
      <c r="AB10" s="5"/>
    </row>
    <row r="11" spans="1:31" ht="39" customHeight="1">
      <c r="A11" s="85">
        <v>3</v>
      </c>
      <c r="B11" s="114" t="s">
        <v>407</v>
      </c>
      <c r="C11" s="108" t="s">
        <v>389</v>
      </c>
      <c r="D11" s="99">
        <f>Bhagalpur!A11</f>
        <v>2</v>
      </c>
      <c r="E11" s="99">
        <f>Bhagalpur!E13</f>
        <v>5</v>
      </c>
      <c r="F11" s="110">
        <f>Bhagalpur!H13</f>
        <v>1281.1199999999999</v>
      </c>
      <c r="G11" s="85">
        <f>D11</f>
        <v>2</v>
      </c>
      <c r="H11" s="99">
        <f>E11</f>
        <v>5</v>
      </c>
      <c r="I11" s="115">
        <f>F11</f>
        <v>1281.1199999999999</v>
      </c>
      <c r="J11" s="9"/>
      <c r="K11" s="85">
        <f>Bhagalpur!L13</f>
        <v>0</v>
      </c>
      <c r="L11" s="85">
        <f>Bhagalpur!M13</f>
        <v>0</v>
      </c>
      <c r="M11" s="85">
        <f>Bhagalpur!N13</f>
        <v>0</v>
      </c>
      <c r="N11" s="85">
        <f>Bhagalpur!O13</f>
        <v>0</v>
      </c>
      <c r="O11" s="85">
        <f>Bhagalpur!P13</f>
        <v>0</v>
      </c>
      <c r="P11" s="85">
        <f>Bhagalpur!Q13</f>
        <v>0</v>
      </c>
      <c r="Q11" s="85">
        <f>Bhagalpur!R13</f>
        <v>2</v>
      </c>
      <c r="R11" s="85">
        <f>Bhagalpur!S13</f>
        <v>0</v>
      </c>
      <c r="S11" s="85">
        <f>Bhagalpur!T13</f>
        <v>0</v>
      </c>
      <c r="T11" s="85">
        <f>Bhagalpur!U13</f>
        <v>3</v>
      </c>
      <c r="U11" s="87">
        <f>Bhagalpur!I13</f>
        <v>0</v>
      </c>
      <c r="V11" s="87">
        <f t="shared" ref="V11" si="2">K11+L11+M11+N11+O11+P11+Q11+R11+S11+T11</f>
        <v>5</v>
      </c>
      <c r="W11" s="87">
        <f>Bhagalpur!V13</f>
        <v>0</v>
      </c>
      <c r="X11" s="89">
        <f>Bhagalpur!W13</f>
        <v>499.05</v>
      </c>
      <c r="Y11" s="106"/>
      <c r="AA11" s="93">
        <f t="shared" ref="AA11" si="3">H11-U11-V11-W11</f>
        <v>0</v>
      </c>
      <c r="AB11" s="5"/>
      <c r="AE11">
        <f>4+7+0+2+1+13+27+15</f>
        <v>69</v>
      </c>
    </row>
    <row r="12" spans="1:31" ht="38.25" customHeight="1">
      <c r="A12" s="94"/>
      <c r="B12" s="114"/>
      <c r="C12" s="109"/>
      <c r="D12" s="100"/>
      <c r="E12" s="100"/>
      <c r="F12" s="111"/>
      <c r="G12" s="86"/>
      <c r="H12" s="100"/>
      <c r="I12" s="116"/>
      <c r="J12" s="9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8"/>
      <c r="V12" s="88"/>
      <c r="W12" s="88"/>
      <c r="X12" s="90"/>
      <c r="Y12" s="107"/>
      <c r="AA12" s="93"/>
      <c r="AB12" s="5"/>
      <c r="AE12">
        <f>17+47+0+13+15+11+13+1</f>
        <v>117</v>
      </c>
    </row>
    <row r="13" spans="1:31" ht="39" customHeight="1">
      <c r="A13" s="85">
        <v>4</v>
      </c>
      <c r="B13" s="114" t="s">
        <v>408</v>
      </c>
      <c r="C13" s="108" t="s">
        <v>390</v>
      </c>
      <c r="D13" s="99">
        <f>Munger!A19</f>
        <v>6</v>
      </c>
      <c r="E13" s="99">
        <f>Munger!E22</f>
        <v>14</v>
      </c>
      <c r="F13" s="110">
        <f>Munger!H22</f>
        <v>3581.02</v>
      </c>
      <c r="G13" s="85">
        <f>8-1</f>
        <v>7</v>
      </c>
      <c r="H13" s="99">
        <f>Munger!E12+Munger!E14+Munger!E16+Munger!E18+Munger!E21</f>
        <v>12</v>
      </c>
      <c r="I13" s="156">
        <f>Munger!H10+Munger!H13+Munger!H15+Munger!H17+Munger!H19</f>
        <v>3064.31</v>
      </c>
      <c r="J13" s="9"/>
      <c r="K13" s="85">
        <f>Munger!L22</f>
        <v>1</v>
      </c>
      <c r="L13" s="85">
        <f>Munger!M22</f>
        <v>0</v>
      </c>
      <c r="M13" s="85">
        <f>Munger!N22</f>
        <v>1</v>
      </c>
      <c r="N13" s="85">
        <f>Munger!O22</f>
        <v>1</v>
      </c>
      <c r="O13" s="85">
        <f>Munger!P22</f>
        <v>1</v>
      </c>
      <c r="P13" s="85">
        <f>Munger!Q22</f>
        <v>0</v>
      </c>
      <c r="Q13" s="85">
        <f>Munger!R22</f>
        <v>4</v>
      </c>
      <c r="R13" s="85">
        <f>Munger!S22</f>
        <v>0</v>
      </c>
      <c r="S13" s="85">
        <f>Munger!T22</f>
        <v>0</v>
      </c>
      <c r="T13" s="85">
        <f>Munger!U22</f>
        <v>4</v>
      </c>
      <c r="U13" s="87">
        <f>Munger!I22</f>
        <v>0</v>
      </c>
      <c r="V13" s="87">
        <f t="shared" ref="V13" si="4">K13+L13+M13+N13+O13+P13+Q13+R13+S13+T13</f>
        <v>12</v>
      </c>
      <c r="W13" s="87">
        <f>Munger!V22</f>
        <v>0</v>
      </c>
      <c r="X13" s="89">
        <f>Munger!W22</f>
        <v>528.77</v>
      </c>
      <c r="Y13" s="106"/>
      <c r="AA13" s="93">
        <f t="shared" ref="AA13" si="5">H13-U13-V13-W13</f>
        <v>0</v>
      </c>
      <c r="AB13" s="5"/>
    </row>
    <row r="14" spans="1:31" ht="38.25" customHeight="1">
      <c r="A14" s="94"/>
      <c r="B14" s="114"/>
      <c r="C14" s="109"/>
      <c r="D14" s="100"/>
      <c r="E14" s="100"/>
      <c r="F14" s="111"/>
      <c r="G14" s="86"/>
      <c r="H14" s="100"/>
      <c r="I14" s="157"/>
      <c r="J14" s="9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8"/>
      <c r="V14" s="88"/>
      <c r="W14" s="88"/>
      <c r="X14" s="90"/>
      <c r="Y14" s="107"/>
      <c r="AA14" s="93"/>
      <c r="AB14" s="5"/>
    </row>
    <row r="15" spans="1:31" ht="36.75" customHeight="1">
      <c r="A15" s="85">
        <v>5</v>
      </c>
      <c r="B15" s="85" t="s">
        <v>409</v>
      </c>
      <c r="C15" s="108" t="s">
        <v>391</v>
      </c>
      <c r="D15" s="99">
        <f>Kosi!A14</f>
        <v>3</v>
      </c>
      <c r="E15" s="85">
        <f>Kosi!E16</f>
        <v>8</v>
      </c>
      <c r="F15" s="110">
        <f>Purnea!H17</f>
        <v>549.11</v>
      </c>
      <c r="G15" s="85">
        <f>D15</f>
        <v>3</v>
      </c>
      <c r="H15" s="99">
        <f>E15</f>
        <v>8</v>
      </c>
      <c r="I15" s="104">
        <f>F15</f>
        <v>549.11</v>
      </c>
      <c r="J15" s="9"/>
      <c r="K15" s="112">
        <f>Kosi!N16</f>
        <v>0</v>
      </c>
      <c r="L15" s="112">
        <f>Kosi!O16</f>
        <v>1</v>
      </c>
      <c r="M15" s="112">
        <f>Kosi!P16</f>
        <v>1</v>
      </c>
      <c r="N15" s="112">
        <f>Kosi!Q16</f>
        <v>1</v>
      </c>
      <c r="O15" s="112">
        <f>Kosi!R16</f>
        <v>1</v>
      </c>
      <c r="P15" s="112">
        <f>Kosi!S16</f>
        <v>0</v>
      </c>
      <c r="Q15" s="112">
        <f>Kosi!T16</f>
        <v>4</v>
      </c>
      <c r="R15" s="112">
        <f>Kosi!U16</f>
        <v>0</v>
      </c>
      <c r="S15" s="112">
        <f>Kosi!V16</f>
        <v>0</v>
      </c>
      <c r="T15" s="112">
        <f>Kosi!W16</f>
        <v>0</v>
      </c>
      <c r="U15" s="160">
        <f>Kosi!K16</f>
        <v>0</v>
      </c>
      <c r="V15" s="87">
        <f t="shared" ref="V15" si="6">K15+L15+M15+N15+O15+P15+Q15+R15+S15+T15</f>
        <v>8</v>
      </c>
      <c r="W15" s="160">
        <f>Kosi!X16</f>
        <v>0</v>
      </c>
      <c r="X15" s="89">
        <f>Kosi!Y16</f>
        <v>310.69</v>
      </c>
      <c r="Y15" s="106"/>
      <c r="AA15" s="93">
        <f t="shared" ref="AA15" si="7">H15-U15-V15-W15</f>
        <v>0</v>
      </c>
      <c r="AB15" s="5"/>
    </row>
    <row r="16" spans="1:31" ht="39.75" customHeight="1">
      <c r="A16" s="94"/>
      <c r="B16" s="94"/>
      <c r="C16" s="109"/>
      <c r="D16" s="100"/>
      <c r="E16" s="86"/>
      <c r="F16" s="111"/>
      <c r="G16" s="86"/>
      <c r="H16" s="100"/>
      <c r="I16" s="105"/>
      <c r="J16" s="10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61"/>
      <c r="V16" s="88"/>
      <c r="W16" s="161"/>
      <c r="X16" s="90"/>
      <c r="Y16" s="107"/>
      <c r="AA16" s="93"/>
      <c r="AB16" s="5"/>
    </row>
    <row r="17" spans="1:28" ht="36.75" customHeight="1">
      <c r="A17" s="85">
        <v>6</v>
      </c>
      <c r="B17" s="85" t="s">
        <v>410</v>
      </c>
      <c r="C17" s="108" t="s">
        <v>392</v>
      </c>
      <c r="D17" s="99">
        <f>Purnea!A17</f>
        <v>4</v>
      </c>
      <c r="E17" s="85">
        <f>Purnea!E19</f>
        <v>11</v>
      </c>
      <c r="F17" s="110">
        <f>Purnea!H19</f>
        <v>2951.1400000000003</v>
      </c>
      <c r="G17" s="85">
        <f>D17-1</f>
        <v>3</v>
      </c>
      <c r="H17" s="99">
        <f>E17-Purnea!E10</f>
        <v>8</v>
      </c>
      <c r="I17" s="104">
        <f>Purnea!H11+Purnea!H14+Purnea!H17</f>
        <v>2154.5500000000002</v>
      </c>
      <c r="J17" s="9"/>
      <c r="K17" s="112">
        <f>Purnea!N19</f>
        <v>0</v>
      </c>
      <c r="L17" s="112">
        <f>Purnea!O19</f>
        <v>1</v>
      </c>
      <c r="M17" s="112">
        <f>Purnea!P19</f>
        <v>0</v>
      </c>
      <c r="N17" s="112">
        <f>Purnea!Q19</f>
        <v>0</v>
      </c>
      <c r="O17" s="112">
        <f>Purnea!R19</f>
        <v>1</v>
      </c>
      <c r="P17" s="112">
        <f>Purnea!S19</f>
        <v>0</v>
      </c>
      <c r="Q17" s="112">
        <f>Purnea!T19</f>
        <v>1</v>
      </c>
      <c r="R17" s="112">
        <f>Purnea!U19</f>
        <v>0</v>
      </c>
      <c r="S17" s="112">
        <f>Purnea!V19</f>
        <v>0</v>
      </c>
      <c r="T17" s="112">
        <f>Purnea!W19</f>
        <v>3</v>
      </c>
      <c r="U17" s="160">
        <f>Purnea!K19</f>
        <v>2</v>
      </c>
      <c r="V17" s="87">
        <f t="shared" ref="V17" si="8">K17+L17+M17+N17+O17+P17+Q17+R17+S17+T17</f>
        <v>6</v>
      </c>
      <c r="W17" s="160">
        <f>Purnea!X19</f>
        <v>0</v>
      </c>
      <c r="X17" s="89">
        <f>Purnea!Y19</f>
        <v>433.65</v>
      </c>
      <c r="Y17" s="106"/>
      <c r="AA17" s="93">
        <f t="shared" ref="AA17" si="9">H17-U17-V17-W17</f>
        <v>0</v>
      </c>
      <c r="AB17" s="5"/>
    </row>
    <row r="18" spans="1:28" ht="39.75" customHeight="1">
      <c r="A18" s="94"/>
      <c r="B18" s="94"/>
      <c r="C18" s="109"/>
      <c r="D18" s="100"/>
      <c r="E18" s="86"/>
      <c r="F18" s="111"/>
      <c r="G18" s="86"/>
      <c r="H18" s="100"/>
      <c r="I18" s="105"/>
      <c r="J18" s="10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61"/>
      <c r="V18" s="88"/>
      <c r="W18" s="161"/>
      <c r="X18" s="90"/>
      <c r="Y18" s="107"/>
      <c r="AA18" s="93"/>
      <c r="AB18" s="5"/>
    </row>
    <row r="19" spans="1:28" ht="35.25" customHeight="1">
      <c r="A19" s="85">
        <v>7</v>
      </c>
      <c r="B19" s="95" t="s">
        <v>411</v>
      </c>
      <c r="C19" s="97" t="s">
        <v>393</v>
      </c>
      <c r="D19" s="99">
        <f>Tirhut!A22</f>
        <v>6</v>
      </c>
      <c r="E19" s="85">
        <f>Tirhut!E25</f>
        <v>17</v>
      </c>
      <c r="F19" s="101">
        <f>Tirhut!H25</f>
        <v>4541.2300000000005</v>
      </c>
      <c r="G19" s="85">
        <f>D19-1</f>
        <v>5</v>
      </c>
      <c r="H19" s="102">
        <f>E19</f>
        <v>17</v>
      </c>
      <c r="I19" s="104">
        <f>Tirhut!H8+Tirhut!H15+Tirhut!H17+Tirhut!H20+Tirhut!H22</f>
        <v>3499.09</v>
      </c>
      <c r="J19" s="9"/>
      <c r="K19" s="85">
        <f>Tirhut!L25</f>
        <v>0</v>
      </c>
      <c r="L19" s="85">
        <f>Tirhut!M25</f>
        <v>3</v>
      </c>
      <c r="M19" s="85">
        <f>Tirhut!N25</f>
        <v>0</v>
      </c>
      <c r="N19" s="85">
        <f>Tirhut!O25</f>
        <v>0</v>
      </c>
      <c r="O19" s="85">
        <f>Tirhut!P25</f>
        <v>0</v>
      </c>
      <c r="P19" s="85">
        <f>Tirhut!Q25</f>
        <v>0</v>
      </c>
      <c r="Q19" s="85">
        <f>Tirhut!R25</f>
        <v>0</v>
      </c>
      <c r="R19" s="85">
        <f>Tirhut!S25</f>
        <v>0</v>
      </c>
      <c r="S19" s="85">
        <f>Tirhut!T25</f>
        <v>0</v>
      </c>
      <c r="T19" s="85">
        <f>Tirhut!U25</f>
        <v>12</v>
      </c>
      <c r="U19" s="87">
        <f>Tirhut!I25</f>
        <v>2</v>
      </c>
      <c r="V19" s="87">
        <f t="shared" ref="V19" si="10">K19+L19+M19+N19+O19+P19+Q19+R19+S19+T19</f>
        <v>15</v>
      </c>
      <c r="W19" s="87">
        <f>Tirhut!V25</f>
        <v>0</v>
      </c>
      <c r="X19" s="89">
        <f>Tirhut!W25</f>
        <v>1112.1199999999999</v>
      </c>
      <c r="Y19" s="91"/>
      <c r="AA19" s="93">
        <f t="shared" ref="AA19" si="11">H19-U19-V19-W19</f>
        <v>0</v>
      </c>
      <c r="AB19" s="5"/>
    </row>
    <row r="20" spans="1:28" ht="45.75" customHeight="1">
      <c r="A20" s="94"/>
      <c r="B20" s="96"/>
      <c r="C20" s="98"/>
      <c r="D20" s="100"/>
      <c r="E20" s="86"/>
      <c r="F20" s="100"/>
      <c r="G20" s="86"/>
      <c r="H20" s="103"/>
      <c r="I20" s="105"/>
      <c r="J20" s="9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8"/>
      <c r="V20" s="88"/>
      <c r="W20" s="88"/>
      <c r="X20" s="90"/>
      <c r="Y20" s="92"/>
      <c r="AA20" s="93"/>
      <c r="AB20" s="5"/>
    </row>
    <row r="21" spans="1:28" ht="35.25" customHeight="1">
      <c r="A21" s="85">
        <v>8</v>
      </c>
      <c r="B21" s="95" t="s">
        <v>412</v>
      </c>
      <c r="C21" s="97" t="s">
        <v>394</v>
      </c>
      <c r="D21" s="99">
        <f>Darbhanga!A13</f>
        <v>3</v>
      </c>
      <c r="E21" s="85">
        <f>Darbhanga!E15</f>
        <v>7</v>
      </c>
      <c r="F21" s="101">
        <f>Darbhanga!H15</f>
        <v>1881.33</v>
      </c>
      <c r="G21" s="85">
        <f>D21</f>
        <v>3</v>
      </c>
      <c r="H21" s="102">
        <f>E21</f>
        <v>7</v>
      </c>
      <c r="I21" s="104">
        <f>F21</f>
        <v>1881.33</v>
      </c>
      <c r="J21" s="9"/>
      <c r="K21" s="85">
        <f>Darbhanga!L15</f>
        <v>0</v>
      </c>
      <c r="L21" s="85">
        <f>Darbhanga!M15</f>
        <v>1</v>
      </c>
      <c r="M21" s="85">
        <f>Darbhanga!N15</f>
        <v>0</v>
      </c>
      <c r="N21" s="85">
        <f>Darbhanga!O15</f>
        <v>0</v>
      </c>
      <c r="O21" s="85">
        <f>Darbhanga!P15</f>
        <v>0</v>
      </c>
      <c r="P21" s="85">
        <f>Darbhanga!Q15</f>
        <v>0</v>
      </c>
      <c r="Q21" s="85">
        <f>Darbhanga!R15</f>
        <v>1</v>
      </c>
      <c r="R21" s="85">
        <f>Darbhanga!S15</f>
        <v>0</v>
      </c>
      <c r="S21" s="85">
        <f>Darbhanga!T15</f>
        <v>0</v>
      </c>
      <c r="T21" s="85">
        <f>Darbhanga!U15</f>
        <v>5</v>
      </c>
      <c r="U21" s="87">
        <f>Darbhanga!I15</f>
        <v>0</v>
      </c>
      <c r="V21" s="87">
        <f t="shared" ref="V21" si="12">K21+L21+M21+N21+O21+P21+Q21+R21+S21+T21</f>
        <v>7</v>
      </c>
      <c r="W21" s="87">
        <f>Darbhanga!V15</f>
        <v>0</v>
      </c>
      <c r="X21" s="89">
        <f>Darbhanga!W15</f>
        <v>494.01</v>
      </c>
      <c r="Y21" s="91"/>
      <c r="AA21" s="93">
        <f t="shared" ref="AA21" si="13">H21-U21-V21-W21</f>
        <v>0</v>
      </c>
      <c r="AB21" s="5"/>
    </row>
    <row r="22" spans="1:28" ht="45.75" customHeight="1">
      <c r="A22" s="94"/>
      <c r="B22" s="96"/>
      <c r="C22" s="98"/>
      <c r="D22" s="100"/>
      <c r="E22" s="86"/>
      <c r="F22" s="100"/>
      <c r="G22" s="86"/>
      <c r="H22" s="103"/>
      <c r="I22" s="105"/>
      <c r="J22" s="9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8"/>
      <c r="V22" s="88"/>
      <c r="W22" s="88"/>
      <c r="X22" s="90"/>
      <c r="Y22" s="92"/>
      <c r="AA22" s="93"/>
      <c r="AB22" s="5"/>
    </row>
    <row r="23" spans="1:28" ht="36" customHeight="1">
      <c r="A23" s="85">
        <v>9</v>
      </c>
      <c r="B23" s="95" t="s">
        <v>413</v>
      </c>
      <c r="C23" s="108" t="s">
        <v>395</v>
      </c>
      <c r="D23" s="99">
        <f>Saran!A14</f>
        <v>3</v>
      </c>
      <c r="E23" s="85">
        <f>Saran!E16</f>
        <v>8</v>
      </c>
      <c r="F23" s="101">
        <f>Saran!H16</f>
        <v>2069.66</v>
      </c>
      <c r="G23" s="85">
        <f>D23</f>
        <v>3</v>
      </c>
      <c r="H23" s="99">
        <f>E23</f>
        <v>8</v>
      </c>
      <c r="I23" s="115">
        <f>F23</f>
        <v>2069.66</v>
      </c>
      <c r="J23" s="9"/>
      <c r="K23" s="85">
        <f>Saran!L16</f>
        <v>1</v>
      </c>
      <c r="L23" s="85">
        <f>Saran!M16</f>
        <v>0</v>
      </c>
      <c r="M23" s="85">
        <f>Saran!N16</f>
        <v>0</v>
      </c>
      <c r="N23" s="85">
        <f>Saran!O16</f>
        <v>0</v>
      </c>
      <c r="O23" s="85">
        <f>Saran!P16</f>
        <v>0</v>
      </c>
      <c r="P23" s="85">
        <f>Saran!Q16</f>
        <v>0</v>
      </c>
      <c r="Q23" s="85">
        <f>Saran!R16</f>
        <v>1</v>
      </c>
      <c r="R23" s="85">
        <f>Saran!S16</f>
        <v>0</v>
      </c>
      <c r="S23" s="85">
        <f>Saran!T16</f>
        <v>0</v>
      </c>
      <c r="T23" s="85">
        <f>Saran!U16</f>
        <v>6</v>
      </c>
      <c r="U23" s="87">
        <f>Saran!I16</f>
        <v>0</v>
      </c>
      <c r="V23" s="87">
        <f>K23+L23+M23+N23+O23+P23+Q23+R23+S23+T23</f>
        <v>8</v>
      </c>
      <c r="W23" s="87">
        <f>Saran!V16</f>
        <v>0</v>
      </c>
      <c r="X23" s="89">
        <f>Saran!W16</f>
        <v>762.16</v>
      </c>
      <c r="Y23" s="106"/>
      <c r="AA23" s="93">
        <f t="shared" ref="AA23" si="14">H23-U23-V23-W23</f>
        <v>0</v>
      </c>
      <c r="AB23" s="5"/>
    </row>
    <row r="24" spans="1:28" ht="44.25" customHeight="1">
      <c r="A24" s="94"/>
      <c r="B24" s="96"/>
      <c r="C24" s="109"/>
      <c r="D24" s="100"/>
      <c r="E24" s="86"/>
      <c r="F24" s="100"/>
      <c r="G24" s="86"/>
      <c r="H24" s="100"/>
      <c r="I24" s="86"/>
      <c r="J24" s="9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8"/>
      <c r="V24" s="88"/>
      <c r="W24" s="88"/>
      <c r="X24" s="90"/>
      <c r="Y24" s="107"/>
      <c r="AA24" s="93"/>
      <c r="AB24" s="5"/>
    </row>
    <row r="25" spans="1:28" ht="15.75">
      <c r="A25" s="154" t="s">
        <v>287</v>
      </c>
      <c r="B25" s="155"/>
      <c r="C25" s="155"/>
      <c r="D25" s="11">
        <f>SUM(D7:D24)</f>
        <v>38</v>
      </c>
      <c r="E25" s="11">
        <f t="shared" ref="E25:G25" si="15">SUM(E7:E24)</f>
        <v>98</v>
      </c>
      <c r="F25" s="11">
        <f t="shared" si="15"/>
        <v>23880.23</v>
      </c>
      <c r="G25" s="11">
        <f t="shared" si="15"/>
        <v>30</v>
      </c>
      <c r="H25" s="11">
        <f t="shared" ref="H25" si="16">SUM(H7:H24)</f>
        <v>75</v>
      </c>
      <c r="I25" s="11">
        <f t="shared" ref="I25:J25" si="17">SUM(I7:I24)</f>
        <v>16991.05</v>
      </c>
      <c r="J25" s="11">
        <f t="shared" si="17"/>
        <v>0</v>
      </c>
      <c r="K25" s="11">
        <f t="shared" ref="K25:M25" si="18">SUM(K7:K24)</f>
        <v>2</v>
      </c>
      <c r="L25" s="11">
        <f t="shared" si="18"/>
        <v>8</v>
      </c>
      <c r="M25" s="11">
        <f t="shared" si="18"/>
        <v>2</v>
      </c>
      <c r="N25" s="11">
        <f t="shared" ref="N25" si="19">SUM(N7:N24)</f>
        <v>2</v>
      </c>
      <c r="O25" s="11">
        <f t="shared" ref="O25:P25" si="20">SUM(O7:O24)</f>
        <v>6</v>
      </c>
      <c r="P25" s="11">
        <f t="shared" si="20"/>
        <v>0</v>
      </c>
      <c r="Q25" s="11">
        <f t="shared" ref="Q25" si="21">SUM(Q7:Q24)</f>
        <v>18</v>
      </c>
      <c r="R25" s="11">
        <f t="shared" ref="R25:S25" si="22">SUM(R7:R24)</f>
        <v>0</v>
      </c>
      <c r="S25" s="11">
        <f t="shared" si="22"/>
        <v>0</v>
      </c>
      <c r="T25" s="11">
        <f>SUM(T7:T24)</f>
        <v>33</v>
      </c>
      <c r="U25" s="11">
        <f t="shared" ref="U25" si="23">SUM(U7:U24)</f>
        <v>4</v>
      </c>
      <c r="V25" s="11">
        <f>SUM(V7:V24)</f>
        <v>71</v>
      </c>
      <c r="W25" s="11">
        <f t="shared" ref="W25" si="24">SUM(W7:W24)</f>
        <v>0</v>
      </c>
      <c r="X25" s="72">
        <f>SUM(X7:X24)</f>
        <v>4603.8599999999997</v>
      </c>
      <c r="Y25" s="12"/>
      <c r="AA25" s="55">
        <f>H25-U25-V25-W25</f>
        <v>0</v>
      </c>
    </row>
  </sheetData>
  <mergeCells count="255">
    <mergeCell ref="AA21:AA22"/>
    <mergeCell ref="AA23:AA24"/>
    <mergeCell ref="U17:U18"/>
    <mergeCell ref="V17:V18"/>
    <mergeCell ref="W17:W18"/>
    <mergeCell ref="X17:X18"/>
    <mergeCell ref="Y17:Y18"/>
    <mergeCell ref="X13:X14"/>
    <mergeCell ref="Y13:Y14"/>
    <mergeCell ref="W13:W14"/>
    <mergeCell ref="X21:X22"/>
    <mergeCell ref="Y21:Y22"/>
    <mergeCell ref="X23:X24"/>
    <mergeCell ref="Y23:Y24"/>
    <mergeCell ref="V21:V22"/>
    <mergeCell ref="W21:W22"/>
    <mergeCell ref="V15:V16"/>
    <mergeCell ref="W15:W16"/>
    <mergeCell ref="X15:X16"/>
    <mergeCell ref="Y15:Y16"/>
    <mergeCell ref="AA15:AA16"/>
    <mergeCell ref="I17:I18"/>
    <mergeCell ref="K17:K18"/>
    <mergeCell ref="L17:L18"/>
    <mergeCell ref="M17:M18"/>
    <mergeCell ref="AA7:AA8"/>
    <mergeCell ref="AA9:AA10"/>
    <mergeCell ref="AA13:AA14"/>
    <mergeCell ref="AA17:AA18"/>
    <mergeCell ref="V9:V10"/>
    <mergeCell ref="W9:W10"/>
    <mergeCell ref="X9:X10"/>
    <mergeCell ref="Y9:Y10"/>
    <mergeCell ref="Y7:Y8"/>
    <mergeCell ref="N17:N18"/>
    <mergeCell ref="O17:O18"/>
    <mergeCell ref="R17:R18"/>
    <mergeCell ref="S17:S18"/>
    <mergeCell ref="T17:T18"/>
    <mergeCell ref="S13:S14"/>
    <mergeCell ref="T13:T14"/>
    <mergeCell ref="U13:U14"/>
    <mergeCell ref="V13:V14"/>
    <mergeCell ref="N13:N14"/>
    <mergeCell ref="O13:O14"/>
    <mergeCell ref="P17:P18"/>
    <mergeCell ref="Q17:Q18"/>
    <mergeCell ref="R9:R10"/>
    <mergeCell ref="S9:S10"/>
    <mergeCell ref="T9:T10"/>
    <mergeCell ref="U9:U10"/>
    <mergeCell ref="T11:T12"/>
    <mergeCell ref="U11:U12"/>
    <mergeCell ref="U15:U16"/>
    <mergeCell ref="S15:S16"/>
    <mergeCell ref="T15:T16"/>
    <mergeCell ref="R13:R14"/>
    <mergeCell ref="P13:P14"/>
    <mergeCell ref="Q13:Q14"/>
    <mergeCell ref="N9:N10"/>
    <mergeCell ref="U7:U8"/>
    <mergeCell ref="V7:V8"/>
    <mergeCell ref="W7:W8"/>
    <mergeCell ref="X7:X8"/>
    <mergeCell ref="N7:N8"/>
    <mergeCell ref="O7:O8"/>
    <mergeCell ref="R7:R8"/>
    <mergeCell ref="S7:S8"/>
    <mergeCell ref="T7:T8"/>
    <mergeCell ref="H21:H22"/>
    <mergeCell ref="I21:I22"/>
    <mergeCell ref="K21:K22"/>
    <mergeCell ref="L21:L22"/>
    <mergeCell ref="M21:M22"/>
    <mergeCell ref="D9:D10"/>
    <mergeCell ref="E9:E10"/>
    <mergeCell ref="F9:F10"/>
    <mergeCell ref="G9:G10"/>
    <mergeCell ref="H9:H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17:D18"/>
    <mergeCell ref="E17:E18"/>
    <mergeCell ref="F17:F18"/>
    <mergeCell ref="G17:G18"/>
    <mergeCell ref="H17:H18"/>
    <mergeCell ref="R23:R24"/>
    <mergeCell ref="S23:S24"/>
    <mergeCell ref="T23:T24"/>
    <mergeCell ref="U23:U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E23:E24"/>
    <mergeCell ref="F23:F24"/>
    <mergeCell ref="G23:G24"/>
    <mergeCell ref="H23:H24"/>
    <mergeCell ref="C13:C14"/>
    <mergeCell ref="C17:C18"/>
    <mergeCell ref="D21:D22"/>
    <mergeCell ref="E21:E22"/>
    <mergeCell ref="F21:F22"/>
    <mergeCell ref="G21:G22"/>
    <mergeCell ref="I23:I24"/>
    <mergeCell ref="A25:C25"/>
    <mergeCell ref="A23:A24"/>
    <mergeCell ref="B23:B24"/>
    <mergeCell ref="S21:S22"/>
    <mergeCell ref="T21:T22"/>
    <mergeCell ref="U21:U22"/>
    <mergeCell ref="V23:V24"/>
    <mergeCell ref="W23:W24"/>
    <mergeCell ref="P21:P22"/>
    <mergeCell ref="Q21:Q22"/>
    <mergeCell ref="P23:P24"/>
    <mergeCell ref="Q23:Q24"/>
    <mergeCell ref="C23:C24"/>
    <mergeCell ref="C21:C22"/>
    <mergeCell ref="K23:K24"/>
    <mergeCell ref="L23:L24"/>
    <mergeCell ref="M23:M24"/>
    <mergeCell ref="N23:N24"/>
    <mergeCell ref="D23:D24"/>
    <mergeCell ref="N21:N22"/>
    <mergeCell ref="O21:O22"/>
    <mergeCell ref="R21:R22"/>
    <mergeCell ref="O23:O24"/>
    <mergeCell ref="L9:L10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T4"/>
    <mergeCell ref="U4:W4"/>
    <mergeCell ref="X4:X6"/>
    <mergeCell ref="Y4:Y6"/>
    <mergeCell ref="K5:K6"/>
    <mergeCell ref="M9:M10"/>
    <mergeCell ref="X3:Y3"/>
    <mergeCell ref="L5:L6"/>
    <mergeCell ref="M5:M6"/>
    <mergeCell ref="B4:B6"/>
    <mergeCell ref="C4:C6"/>
    <mergeCell ref="P5:Q5"/>
    <mergeCell ref="P7:P8"/>
    <mergeCell ref="Q7:Q8"/>
    <mergeCell ref="P9:P10"/>
    <mergeCell ref="Q9:Q10"/>
    <mergeCell ref="C7:C8"/>
    <mergeCell ref="C9:C10"/>
    <mergeCell ref="O9:O10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I9:I10"/>
    <mergeCell ref="K9:K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H19:H20"/>
    <mergeCell ref="I19:I20"/>
    <mergeCell ref="V11:V12"/>
    <mergeCell ref="W11:W12"/>
    <mergeCell ref="X11:X12"/>
    <mergeCell ref="Y11:Y12"/>
    <mergeCell ref="AA11:AA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3:W3"/>
    <mergeCell ref="T19:T20"/>
    <mergeCell ref="U19:U20"/>
    <mergeCell ref="V19:V20"/>
    <mergeCell ref="W19:W20"/>
    <mergeCell ref="X19:X20"/>
    <mergeCell ref="Y19:Y20"/>
    <mergeCell ref="AA19:AA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A19:A20"/>
    <mergeCell ref="B19:B20"/>
    <mergeCell ref="C19:C20"/>
    <mergeCell ref="D19:D20"/>
    <mergeCell ref="E19:E20"/>
    <mergeCell ref="F19:F20"/>
    <mergeCell ref="G19:G20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1" sqref="J11:J13"/>
    </sheetView>
  </sheetViews>
  <sheetFormatPr defaultRowHeight="15"/>
  <cols>
    <col min="1" max="1" width="3.85546875" customWidth="1"/>
    <col min="2" max="2" width="5.140625" customWidth="1"/>
    <col min="3" max="3" width="10.140625" customWidth="1"/>
    <col min="4" max="4" width="10.7109375" style="15" customWidth="1"/>
    <col min="5" max="5" width="4.140625" customWidth="1"/>
    <col min="6" max="6" width="17.5703125" customWidth="1"/>
    <col min="7" max="7" width="16.140625" customWidth="1"/>
    <col min="8" max="8" width="8.85546875" customWidth="1"/>
    <col min="9" max="9" width="3.85546875" hidden="1" customWidth="1"/>
    <col min="10" max="10" width="10.140625" customWidth="1"/>
    <col min="11" max="11" width="9.5703125" customWidth="1"/>
    <col min="12" max="13" width="3.7109375" customWidth="1"/>
    <col min="14" max="14" width="2.85546875" customWidth="1"/>
    <col min="15" max="15" width="2.5703125" customWidth="1"/>
    <col min="16" max="16" width="3.710937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6.7109375" customWidth="1"/>
    <col min="24" max="24" width="9.85546875" customWidth="1"/>
  </cols>
  <sheetData>
    <row r="1" spans="1:24">
      <c r="A1" s="191" t="s">
        <v>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4">
      <c r="A2" s="245" t="str">
        <f>Patna!A2</f>
        <v>Progress Report for the construction of Model School (2009-10)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7"/>
    </row>
    <row r="3" spans="1:24" ht="13.5" customHeight="1">
      <c r="A3" s="217" t="s">
        <v>417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4" t="str">
        <f>Summary!X3</f>
        <v>Date:-30.04.2014</v>
      </c>
      <c r="X3" s="215"/>
    </row>
    <row r="4" spans="1:24" ht="18.75" customHeight="1">
      <c r="A4" s="193" t="s">
        <v>404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</row>
    <row r="5" spans="1:24" ht="15" customHeight="1">
      <c r="A5" s="190" t="s">
        <v>0</v>
      </c>
      <c r="B5" s="190" t="s">
        <v>1</v>
      </c>
      <c r="C5" s="190" t="s">
        <v>2</v>
      </c>
      <c r="D5" s="250" t="s">
        <v>3</v>
      </c>
      <c r="E5" s="190" t="s">
        <v>0</v>
      </c>
      <c r="F5" s="190" t="s">
        <v>4</v>
      </c>
      <c r="G5" s="190" t="s">
        <v>5</v>
      </c>
      <c r="H5" s="190" t="s">
        <v>6</v>
      </c>
      <c r="I5" s="189" t="s">
        <v>16</v>
      </c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90" t="s">
        <v>21</v>
      </c>
      <c r="X5" s="212" t="s">
        <v>14</v>
      </c>
    </row>
    <row r="6" spans="1:24" ht="30" customHeight="1">
      <c r="A6" s="190"/>
      <c r="B6" s="190"/>
      <c r="C6" s="190"/>
      <c r="D6" s="250"/>
      <c r="E6" s="190"/>
      <c r="F6" s="190"/>
      <c r="G6" s="190"/>
      <c r="H6" s="190"/>
      <c r="I6" s="188" t="s">
        <v>7</v>
      </c>
      <c r="J6" s="190" t="s">
        <v>337</v>
      </c>
      <c r="K6" s="190" t="s">
        <v>338</v>
      </c>
      <c r="L6" s="219" t="s">
        <v>15</v>
      </c>
      <c r="M6" s="220" t="s">
        <v>10</v>
      </c>
      <c r="N6" s="190" t="s">
        <v>9</v>
      </c>
      <c r="O6" s="192" t="s">
        <v>17</v>
      </c>
      <c r="P6" s="192"/>
      <c r="Q6" s="190" t="s">
        <v>18</v>
      </c>
      <c r="R6" s="190"/>
      <c r="S6" s="190" t="s">
        <v>308</v>
      </c>
      <c r="T6" s="190"/>
      <c r="U6" s="218" t="s">
        <v>13</v>
      </c>
      <c r="V6" s="221" t="s">
        <v>8</v>
      </c>
      <c r="W6" s="190"/>
      <c r="X6" s="212"/>
    </row>
    <row r="7" spans="1:24" ht="13.5" customHeight="1">
      <c r="A7" s="190"/>
      <c r="B7" s="190"/>
      <c r="C7" s="190"/>
      <c r="D7" s="250"/>
      <c r="E7" s="190"/>
      <c r="F7" s="190"/>
      <c r="G7" s="190"/>
      <c r="H7" s="190"/>
      <c r="I7" s="188"/>
      <c r="J7" s="190"/>
      <c r="K7" s="190"/>
      <c r="L7" s="219"/>
      <c r="M7" s="220"/>
      <c r="N7" s="190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218"/>
      <c r="V7" s="221"/>
      <c r="W7" s="190"/>
      <c r="X7" s="212"/>
    </row>
    <row r="8" spans="1:24" ht="26.25">
      <c r="A8" s="179">
        <v>1</v>
      </c>
      <c r="B8" s="196" t="s">
        <v>63</v>
      </c>
      <c r="C8" s="198" t="s">
        <v>43</v>
      </c>
      <c r="D8" s="22" t="s">
        <v>87</v>
      </c>
      <c r="E8" s="14">
        <v>1</v>
      </c>
      <c r="F8" s="19" t="s">
        <v>66</v>
      </c>
      <c r="G8" s="197" t="s">
        <v>301</v>
      </c>
      <c r="H8" s="114">
        <v>764.14</v>
      </c>
      <c r="I8" s="13"/>
      <c r="J8" s="230" t="s">
        <v>355</v>
      </c>
      <c r="K8" s="230" t="s">
        <v>335</v>
      </c>
      <c r="L8" s="74">
        <v>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41">
        <v>140.68</v>
      </c>
      <c r="X8" s="19" t="s">
        <v>315</v>
      </c>
    </row>
    <row r="9" spans="1:24" ht="26.25">
      <c r="A9" s="179"/>
      <c r="B9" s="196"/>
      <c r="C9" s="198"/>
      <c r="D9" s="22" t="s">
        <v>88</v>
      </c>
      <c r="E9" s="14">
        <v>2</v>
      </c>
      <c r="F9" s="19" t="s">
        <v>67</v>
      </c>
      <c r="G9" s="197"/>
      <c r="H9" s="114"/>
      <c r="I9" s="13"/>
      <c r="J9" s="233"/>
      <c r="K9" s="233"/>
      <c r="L9" s="74"/>
      <c r="M9" s="74"/>
      <c r="N9" s="74"/>
      <c r="O9" s="74"/>
      <c r="P9" s="74"/>
      <c r="Q9" s="74"/>
      <c r="R9" s="74"/>
      <c r="S9" s="74"/>
      <c r="T9" s="74"/>
      <c r="U9" s="74">
        <v>1</v>
      </c>
      <c r="V9" s="28"/>
      <c r="W9" s="241"/>
      <c r="X9" s="19" t="s">
        <v>371</v>
      </c>
    </row>
    <row r="10" spans="1:24" ht="26.25">
      <c r="A10" s="179"/>
      <c r="B10" s="196"/>
      <c r="C10" s="198"/>
      <c r="D10" s="25" t="s">
        <v>89</v>
      </c>
      <c r="E10" s="14">
        <v>3</v>
      </c>
      <c r="F10" s="19" t="s">
        <v>68</v>
      </c>
      <c r="G10" s="197"/>
      <c r="H10" s="114"/>
      <c r="I10" s="13"/>
      <c r="J10" s="231"/>
      <c r="K10" s="231"/>
      <c r="L10" s="74"/>
      <c r="M10" s="74"/>
      <c r="N10" s="74"/>
      <c r="O10" s="74"/>
      <c r="P10" s="74"/>
      <c r="Q10" s="74"/>
      <c r="R10" s="74"/>
      <c r="S10" s="74"/>
      <c r="T10" s="74"/>
      <c r="U10" s="74">
        <v>1</v>
      </c>
      <c r="V10" s="28"/>
      <c r="W10" s="241"/>
      <c r="X10" s="30"/>
    </row>
    <row r="11" spans="1:24">
      <c r="A11" s="179">
        <v>2</v>
      </c>
      <c r="B11" s="196" t="s">
        <v>64</v>
      </c>
      <c r="C11" s="198" t="s">
        <v>69</v>
      </c>
      <c r="D11" s="22" t="s">
        <v>90</v>
      </c>
      <c r="E11" s="14">
        <v>1</v>
      </c>
      <c r="F11" s="19" t="s">
        <v>70</v>
      </c>
      <c r="G11" s="197" t="s">
        <v>301</v>
      </c>
      <c r="H11" s="114">
        <v>779.28</v>
      </c>
      <c r="I11" s="13"/>
      <c r="J11" s="230" t="s">
        <v>356</v>
      </c>
      <c r="K11" s="230" t="s">
        <v>335</v>
      </c>
      <c r="L11" s="74"/>
      <c r="M11" s="74"/>
      <c r="N11" s="74"/>
      <c r="O11" s="74"/>
      <c r="P11" s="74"/>
      <c r="Q11" s="74"/>
      <c r="R11" s="74"/>
      <c r="S11" s="74"/>
      <c r="T11" s="74"/>
      <c r="U11" s="74">
        <v>1</v>
      </c>
      <c r="V11" s="28"/>
      <c r="W11" s="241">
        <v>360.27</v>
      </c>
      <c r="X11" s="30"/>
    </row>
    <row r="12" spans="1:24" ht="26.25">
      <c r="A12" s="179"/>
      <c r="B12" s="196"/>
      <c r="C12" s="198"/>
      <c r="D12" s="22" t="s">
        <v>91</v>
      </c>
      <c r="E12" s="14">
        <v>2</v>
      </c>
      <c r="F12" s="19" t="s">
        <v>71</v>
      </c>
      <c r="G12" s="197"/>
      <c r="H12" s="114"/>
      <c r="I12" s="13"/>
      <c r="J12" s="233"/>
      <c r="K12" s="233"/>
      <c r="L12" s="74"/>
      <c r="M12" s="74"/>
      <c r="N12" s="74"/>
      <c r="O12" s="74"/>
      <c r="P12" s="74"/>
      <c r="Q12" s="74"/>
      <c r="R12" s="74"/>
      <c r="S12" s="74"/>
      <c r="T12" s="74"/>
      <c r="U12" s="74">
        <v>1</v>
      </c>
      <c r="V12" s="28"/>
      <c r="W12" s="241"/>
      <c r="X12" s="19" t="s">
        <v>372</v>
      </c>
    </row>
    <row r="13" spans="1:24" ht="26.25">
      <c r="A13" s="179"/>
      <c r="B13" s="196"/>
      <c r="C13" s="198"/>
      <c r="D13" s="25" t="s">
        <v>92</v>
      </c>
      <c r="E13" s="14">
        <v>3</v>
      </c>
      <c r="F13" s="19" t="s">
        <v>72</v>
      </c>
      <c r="G13" s="197"/>
      <c r="H13" s="114"/>
      <c r="I13" s="13"/>
      <c r="J13" s="231"/>
      <c r="K13" s="231"/>
      <c r="L13" s="29"/>
      <c r="M13" s="29"/>
      <c r="N13" s="29"/>
      <c r="O13" s="29"/>
      <c r="P13" s="29"/>
      <c r="Q13" s="29"/>
      <c r="R13" s="74">
        <v>1</v>
      </c>
      <c r="S13" s="28"/>
      <c r="T13" s="28"/>
      <c r="U13" s="28"/>
      <c r="V13" s="28"/>
      <c r="W13" s="241"/>
      <c r="X13" s="30"/>
    </row>
    <row r="14" spans="1:24" s="6" customFormat="1">
      <c r="A14" s="179">
        <v>3</v>
      </c>
      <c r="B14" s="196" t="s">
        <v>65</v>
      </c>
      <c r="C14" s="198" t="s">
        <v>73</v>
      </c>
      <c r="D14" s="22" t="s">
        <v>93</v>
      </c>
      <c r="E14" s="14">
        <v>1</v>
      </c>
      <c r="F14" s="19" t="s">
        <v>74</v>
      </c>
      <c r="G14" s="197" t="s">
        <v>301</v>
      </c>
      <c r="H14" s="114">
        <v>526.24</v>
      </c>
      <c r="I14" s="13"/>
      <c r="J14" s="230" t="s">
        <v>356</v>
      </c>
      <c r="K14" s="230" t="s">
        <v>335</v>
      </c>
      <c r="L14" s="29"/>
      <c r="M14" s="29"/>
      <c r="N14" s="29"/>
      <c r="O14" s="29"/>
      <c r="P14" s="29"/>
      <c r="Q14" s="29"/>
      <c r="R14" s="29"/>
      <c r="S14" s="29"/>
      <c r="T14" s="29"/>
      <c r="U14" s="74">
        <v>1</v>
      </c>
      <c r="V14" s="28"/>
      <c r="W14" s="241">
        <v>261.20999999999998</v>
      </c>
      <c r="X14" s="30"/>
    </row>
    <row r="15" spans="1:24" s="16" customFormat="1" ht="37.5" customHeight="1">
      <c r="A15" s="179"/>
      <c r="B15" s="196"/>
      <c r="C15" s="198"/>
      <c r="D15" s="22" t="s">
        <v>94</v>
      </c>
      <c r="E15" s="14">
        <v>2</v>
      </c>
      <c r="F15" s="19" t="s">
        <v>75</v>
      </c>
      <c r="G15" s="197"/>
      <c r="H15" s="114"/>
      <c r="I15" s="13"/>
      <c r="J15" s="231"/>
      <c r="K15" s="231"/>
      <c r="L15" s="29"/>
      <c r="M15" s="29"/>
      <c r="N15" s="29"/>
      <c r="O15" s="29"/>
      <c r="P15" s="29"/>
      <c r="Q15" s="29"/>
      <c r="R15" s="29"/>
      <c r="S15" s="29"/>
      <c r="T15" s="29"/>
      <c r="U15" s="74">
        <v>1</v>
      </c>
      <c r="V15" s="28"/>
      <c r="W15" s="241"/>
      <c r="X15" s="19" t="s">
        <v>373</v>
      </c>
    </row>
    <row r="16" spans="1:24">
      <c r="A16" s="1"/>
      <c r="B16" s="1"/>
      <c r="C16" s="229" t="s">
        <v>23</v>
      </c>
      <c r="D16" s="229"/>
      <c r="E16" s="63">
        <f>E10+E13+E15</f>
        <v>8</v>
      </c>
      <c r="F16" s="1"/>
      <c r="G16" s="1"/>
      <c r="H16" s="68">
        <f>SUM(H8:H15)</f>
        <v>2069.66</v>
      </c>
      <c r="I16" s="63">
        <f>SUM(I8:I15)</f>
        <v>0</v>
      </c>
      <c r="J16" s="63"/>
      <c r="K16" s="63"/>
      <c r="L16" s="77">
        <f t="shared" ref="L16:W16" si="0">SUM(L8:L15)</f>
        <v>1</v>
      </c>
      <c r="M16" s="77">
        <f t="shared" si="0"/>
        <v>0</v>
      </c>
      <c r="N16" s="77">
        <f t="shared" si="0"/>
        <v>0</v>
      </c>
      <c r="O16" s="77">
        <f t="shared" si="0"/>
        <v>0</v>
      </c>
      <c r="P16" s="77">
        <f t="shared" si="0"/>
        <v>0</v>
      </c>
      <c r="Q16" s="77">
        <f t="shared" si="0"/>
        <v>0</v>
      </c>
      <c r="R16" s="77">
        <f t="shared" si="0"/>
        <v>1</v>
      </c>
      <c r="S16" s="77">
        <f t="shared" si="0"/>
        <v>0</v>
      </c>
      <c r="T16" s="77">
        <f t="shared" si="0"/>
        <v>0</v>
      </c>
      <c r="U16" s="77">
        <f>SUM(U8:U15)</f>
        <v>6</v>
      </c>
      <c r="V16" s="77">
        <f t="shared" si="0"/>
        <v>0</v>
      </c>
      <c r="W16" s="68">
        <f t="shared" si="0"/>
        <v>762.16</v>
      </c>
      <c r="X16" s="61"/>
    </row>
  </sheetData>
  <mergeCells count="52">
    <mergeCell ref="W11:W13"/>
    <mergeCell ref="W14:W15"/>
    <mergeCell ref="C16:D16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U6:U7"/>
    <mergeCell ref="J11:J13"/>
    <mergeCell ref="K11:K13"/>
    <mergeCell ref="J14:J15"/>
    <mergeCell ref="K14:K15"/>
    <mergeCell ref="G14:G15"/>
    <mergeCell ref="G11:G13"/>
    <mergeCell ref="H11:H13"/>
    <mergeCell ref="C11:C13"/>
    <mergeCell ref="J8:J10"/>
    <mergeCell ref="V6:V7"/>
    <mergeCell ref="A14:A15"/>
    <mergeCell ref="B14:B15"/>
    <mergeCell ref="C14:C15"/>
    <mergeCell ref="A11:A13"/>
    <mergeCell ref="B11:B13"/>
    <mergeCell ref="A8:A10"/>
    <mergeCell ref="B8:B10"/>
    <mergeCell ref="H14:H15"/>
    <mergeCell ref="C8:C10"/>
    <mergeCell ref="F5:F7"/>
    <mergeCell ref="G8:G10"/>
    <mergeCell ref="K8:K10"/>
    <mergeCell ref="A2:X2"/>
    <mergeCell ref="I5:V5"/>
    <mergeCell ref="O6:P6"/>
    <mergeCell ref="Q6:R6"/>
    <mergeCell ref="H8:H10"/>
    <mergeCell ref="G5:G7"/>
    <mergeCell ref="S6:T6"/>
    <mergeCell ref="H5:H7"/>
    <mergeCell ref="J6:J7"/>
    <mergeCell ref="K6:K7"/>
    <mergeCell ref="A4:X4"/>
    <mergeCell ref="W3:X3"/>
    <mergeCell ref="W8:W10"/>
    <mergeCell ref="W5:W7"/>
    <mergeCell ref="A3:V3"/>
  </mergeCells>
  <pageMargins left="0.15748031496062992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R29"/>
  <sheetViews>
    <sheetView view="pageBreakPreview" zoomScale="68" zoomScaleSheetLayoutView="6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:V3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3.140625" customWidth="1"/>
    <col min="6" max="6" width="27.7109375" customWidth="1"/>
    <col min="7" max="7" width="19.28515625" customWidth="1"/>
    <col min="8" max="8" width="12.140625" customWidth="1"/>
    <col min="9" max="9" width="6.140625" hidden="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7.28515625" customWidth="1"/>
    <col min="24" max="24" width="27.28515625" customWidth="1"/>
  </cols>
  <sheetData>
    <row r="1" spans="1:44" ht="15.75">
      <c r="A1" s="170" t="s">
        <v>19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44" ht="20.25">
      <c r="A2" s="174" t="s">
        <v>420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66" t="s">
        <v>22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8"/>
      <c r="W3" s="169" t="str">
        <f>Summary!X3</f>
        <v>Date:-30.04.2014</v>
      </c>
      <c r="X3" s="16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9.5">
      <c r="A4" s="173" t="s">
        <v>396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71" t="s">
        <v>0</v>
      </c>
      <c r="B5" s="171" t="s">
        <v>1</v>
      </c>
      <c r="C5" s="171" t="s">
        <v>2</v>
      </c>
      <c r="D5" s="171" t="s">
        <v>3</v>
      </c>
      <c r="E5" s="171" t="s">
        <v>0</v>
      </c>
      <c r="F5" s="171" t="s">
        <v>4</v>
      </c>
      <c r="G5" s="171" t="s">
        <v>5</v>
      </c>
      <c r="H5" s="171" t="s">
        <v>6</v>
      </c>
      <c r="I5" s="175" t="s">
        <v>16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1" t="s">
        <v>21</v>
      </c>
      <c r="X5" s="169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71"/>
      <c r="B6" s="171"/>
      <c r="C6" s="171"/>
      <c r="D6" s="171"/>
      <c r="E6" s="171"/>
      <c r="F6" s="171"/>
      <c r="G6" s="171"/>
      <c r="H6" s="171"/>
      <c r="I6" s="171" t="s">
        <v>7</v>
      </c>
      <c r="J6" s="176" t="s">
        <v>337</v>
      </c>
      <c r="K6" s="176" t="s">
        <v>338</v>
      </c>
      <c r="L6" s="172" t="s">
        <v>15</v>
      </c>
      <c r="M6" s="172" t="s">
        <v>10</v>
      </c>
      <c r="N6" s="171" t="s">
        <v>9</v>
      </c>
      <c r="O6" s="123" t="s">
        <v>17</v>
      </c>
      <c r="P6" s="123"/>
      <c r="Q6" s="171" t="s">
        <v>18</v>
      </c>
      <c r="R6" s="171"/>
      <c r="S6" s="171" t="s">
        <v>308</v>
      </c>
      <c r="T6" s="171"/>
      <c r="U6" s="172" t="s">
        <v>13</v>
      </c>
      <c r="V6" s="172" t="s">
        <v>8</v>
      </c>
      <c r="W6" s="171"/>
      <c r="X6" s="1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71"/>
      <c r="B7" s="171"/>
      <c r="C7" s="171"/>
      <c r="D7" s="171"/>
      <c r="E7" s="171"/>
      <c r="F7" s="171"/>
      <c r="G7" s="171"/>
      <c r="H7" s="171"/>
      <c r="I7" s="171"/>
      <c r="J7" s="177"/>
      <c r="K7" s="177"/>
      <c r="L7" s="172"/>
      <c r="M7" s="172"/>
      <c r="N7" s="171"/>
      <c r="O7" s="44" t="s">
        <v>11</v>
      </c>
      <c r="P7" s="44" t="s">
        <v>12</v>
      </c>
      <c r="Q7" s="44" t="s">
        <v>11</v>
      </c>
      <c r="R7" s="44" t="s">
        <v>12</v>
      </c>
      <c r="S7" s="44" t="s">
        <v>11</v>
      </c>
      <c r="T7" s="44" t="s">
        <v>12</v>
      </c>
      <c r="U7" s="172"/>
      <c r="V7" s="172"/>
      <c r="W7" s="171"/>
      <c r="X7" s="169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0" customHeight="1">
      <c r="A8" s="114">
        <v>1</v>
      </c>
      <c r="B8" s="179" t="s">
        <v>117</v>
      </c>
      <c r="C8" s="180" t="s">
        <v>118</v>
      </c>
      <c r="D8" s="81" t="s">
        <v>122</v>
      </c>
      <c r="E8" s="84">
        <v>1</v>
      </c>
      <c r="F8" s="83" t="s">
        <v>119</v>
      </c>
      <c r="G8" s="181" t="s">
        <v>326</v>
      </c>
      <c r="H8" s="114">
        <v>769.06</v>
      </c>
      <c r="I8" s="45"/>
      <c r="J8" s="45"/>
      <c r="K8" s="45"/>
      <c r="L8" s="46"/>
      <c r="M8" s="47"/>
      <c r="N8" s="46"/>
      <c r="O8" s="46"/>
      <c r="P8" s="46"/>
      <c r="Q8" s="46"/>
      <c r="R8" s="46"/>
      <c r="S8" s="46"/>
      <c r="T8" s="46"/>
      <c r="U8" s="46"/>
      <c r="V8" s="46"/>
      <c r="W8" s="178"/>
      <c r="X8" s="53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30" customHeight="1">
      <c r="A9" s="114"/>
      <c r="B9" s="179"/>
      <c r="C9" s="180"/>
      <c r="D9" s="81" t="s">
        <v>123</v>
      </c>
      <c r="E9" s="84">
        <v>2</v>
      </c>
      <c r="F9" s="83" t="s">
        <v>120</v>
      </c>
      <c r="G9" s="181"/>
      <c r="H9" s="114"/>
      <c r="I9" s="45"/>
      <c r="J9" s="45"/>
      <c r="K9" s="45"/>
      <c r="L9" s="56"/>
      <c r="M9" s="57"/>
      <c r="N9" s="56"/>
      <c r="O9" s="56"/>
      <c r="P9" s="56"/>
      <c r="Q9" s="56"/>
      <c r="R9" s="56"/>
      <c r="S9" s="46"/>
      <c r="T9" s="46"/>
      <c r="U9" s="46"/>
      <c r="V9" s="46"/>
      <c r="W9" s="178"/>
      <c r="X9" s="53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30" customHeight="1">
      <c r="A10" s="114"/>
      <c r="B10" s="179"/>
      <c r="C10" s="180"/>
      <c r="D10" s="82" t="s">
        <v>124</v>
      </c>
      <c r="E10" s="84">
        <v>3</v>
      </c>
      <c r="F10" s="83" t="s">
        <v>121</v>
      </c>
      <c r="G10" s="181"/>
      <c r="H10" s="114"/>
      <c r="I10" s="45"/>
      <c r="J10" s="45"/>
      <c r="K10" s="45"/>
      <c r="L10" s="56"/>
      <c r="M10" s="57"/>
      <c r="N10" s="56"/>
      <c r="O10" s="56"/>
      <c r="P10" s="56"/>
      <c r="Q10" s="56"/>
      <c r="R10" s="56"/>
      <c r="S10" s="46"/>
      <c r="T10" s="46"/>
      <c r="U10" s="46"/>
      <c r="V10" s="46"/>
      <c r="W10" s="178"/>
      <c r="X10" s="53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30" customHeight="1">
      <c r="A11" s="114">
        <v>2</v>
      </c>
      <c r="B11" s="179" t="s">
        <v>125</v>
      </c>
      <c r="C11" s="180" t="s">
        <v>126</v>
      </c>
      <c r="D11" s="82" t="s">
        <v>130</v>
      </c>
      <c r="E11" s="84">
        <v>1</v>
      </c>
      <c r="F11" s="83" t="s">
        <v>127</v>
      </c>
      <c r="G11" s="181" t="s">
        <v>296</v>
      </c>
      <c r="H11" s="114">
        <v>764.08</v>
      </c>
      <c r="I11" s="45"/>
      <c r="J11" s="182" t="s">
        <v>334</v>
      </c>
      <c r="K11" s="182" t="s">
        <v>335</v>
      </c>
      <c r="L11" s="58"/>
      <c r="M11" s="59"/>
      <c r="N11" s="58"/>
      <c r="O11" s="58"/>
      <c r="P11" s="58"/>
      <c r="Q11" s="58"/>
      <c r="R11" s="58">
        <v>1</v>
      </c>
      <c r="S11" s="46"/>
      <c r="T11" s="46"/>
      <c r="U11" s="46"/>
      <c r="V11" s="46"/>
      <c r="W11" s="178">
        <v>98.96</v>
      </c>
      <c r="X11" s="54" t="s">
        <v>375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9" customHeight="1">
      <c r="A12" s="114"/>
      <c r="B12" s="179"/>
      <c r="C12" s="180"/>
      <c r="D12" s="81" t="s">
        <v>131</v>
      </c>
      <c r="E12" s="84">
        <v>2</v>
      </c>
      <c r="F12" s="83" t="s">
        <v>128</v>
      </c>
      <c r="G12" s="181"/>
      <c r="H12" s="114"/>
      <c r="I12" s="45"/>
      <c r="J12" s="183"/>
      <c r="K12" s="183"/>
      <c r="L12" s="58"/>
      <c r="M12" s="59"/>
      <c r="N12" s="58"/>
      <c r="O12" s="58"/>
      <c r="P12" s="58"/>
      <c r="Q12" s="58"/>
      <c r="R12" s="58">
        <v>1</v>
      </c>
      <c r="S12" s="46"/>
      <c r="T12" s="46"/>
      <c r="U12" s="46"/>
      <c r="V12" s="46"/>
      <c r="W12" s="178"/>
      <c r="X12" s="53" t="s">
        <v>376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0" customHeight="1">
      <c r="A13" s="114"/>
      <c r="B13" s="179"/>
      <c r="C13" s="180"/>
      <c r="D13" s="81" t="s">
        <v>132</v>
      </c>
      <c r="E13" s="84">
        <v>3</v>
      </c>
      <c r="F13" s="83" t="s">
        <v>129</v>
      </c>
      <c r="G13" s="181"/>
      <c r="H13" s="114"/>
      <c r="I13" s="45"/>
      <c r="J13" s="184"/>
      <c r="K13" s="184"/>
      <c r="L13" s="58"/>
      <c r="M13" s="59">
        <v>1</v>
      </c>
      <c r="N13" s="56"/>
      <c r="O13" s="56"/>
      <c r="P13" s="56"/>
      <c r="Q13" s="56"/>
      <c r="R13" s="56"/>
      <c r="S13" s="46"/>
      <c r="T13" s="46"/>
      <c r="U13" s="46"/>
      <c r="V13" s="46"/>
      <c r="W13" s="178"/>
      <c r="X13" s="53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6" customFormat="1" ht="30" customHeight="1">
      <c r="A14" s="114">
        <v>3</v>
      </c>
      <c r="B14" s="179" t="s">
        <v>133</v>
      </c>
      <c r="C14" s="180" t="s">
        <v>35</v>
      </c>
      <c r="D14" s="81" t="s">
        <v>136</v>
      </c>
      <c r="E14" s="84">
        <v>1</v>
      </c>
      <c r="F14" s="83" t="s">
        <v>134</v>
      </c>
      <c r="G14" s="181" t="s">
        <v>327</v>
      </c>
      <c r="H14" s="185">
        <v>509.3</v>
      </c>
      <c r="I14" s="45"/>
      <c r="J14" s="45"/>
      <c r="K14" s="45"/>
      <c r="L14" s="56"/>
      <c r="M14" s="57"/>
      <c r="N14" s="56"/>
      <c r="O14" s="56"/>
      <c r="P14" s="56"/>
      <c r="Q14" s="56"/>
      <c r="R14" s="56"/>
      <c r="S14" s="46"/>
      <c r="T14" s="46"/>
      <c r="U14" s="46"/>
      <c r="V14" s="46"/>
      <c r="W14" s="178"/>
      <c r="X14" s="53"/>
    </row>
    <row r="15" spans="1:44" s="16" customFormat="1" ht="30" customHeight="1">
      <c r="A15" s="114"/>
      <c r="B15" s="179"/>
      <c r="C15" s="180"/>
      <c r="D15" s="81" t="s">
        <v>137</v>
      </c>
      <c r="E15" s="84">
        <v>2</v>
      </c>
      <c r="F15" s="83" t="s">
        <v>135</v>
      </c>
      <c r="G15" s="181"/>
      <c r="H15" s="185"/>
      <c r="I15" s="45"/>
      <c r="J15" s="45"/>
      <c r="K15" s="45"/>
      <c r="L15" s="46"/>
      <c r="M15" s="47"/>
      <c r="N15" s="46"/>
      <c r="O15" s="46"/>
      <c r="P15" s="46"/>
      <c r="Q15" s="46"/>
      <c r="R15" s="46"/>
      <c r="S15" s="46"/>
      <c r="T15" s="46"/>
      <c r="U15" s="46"/>
      <c r="V15" s="46"/>
      <c r="W15" s="178"/>
      <c r="X15" s="53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69" customHeight="1">
      <c r="A16" s="114">
        <v>4</v>
      </c>
      <c r="B16" s="179" t="s">
        <v>138</v>
      </c>
      <c r="C16" s="180" t="s">
        <v>139</v>
      </c>
      <c r="D16" s="81" t="s">
        <v>142</v>
      </c>
      <c r="E16" s="84">
        <v>1</v>
      </c>
      <c r="F16" s="83" t="s">
        <v>140</v>
      </c>
      <c r="G16" s="181" t="s">
        <v>312</v>
      </c>
      <c r="H16" s="114">
        <v>499.33</v>
      </c>
      <c r="I16" s="45"/>
      <c r="J16" s="182" t="s">
        <v>336</v>
      </c>
      <c r="K16" s="182" t="s">
        <v>335</v>
      </c>
      <c r="L16" s="75"/>
      <c r="M16" s="76">
        <v>1</v>
      </c>
      <c r="N16" s="46"/>
      <c r="O16" s="46"/>
      <c r="P16" s="46"/>
      <c r="Q16" s="46"/>
      <c r="R16" s="46"/>
      <c r="S16" s="46"/>
      <c r="T16" s="46"/>
      <c r="U16" s="46"/>
      <c r="V16" s="46"/>
      <c r="W16" s="178">
        <v>74.959999999999994</v>
      </c>
      <c r="X16" s="53" t="s">
        <v>377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51.75" customHeight="1">
      <c r="A17" s="114"/>
      <c r="B17" s="179"/>
      <c r="C17" s="180"/>
      <c r="D17" s="81" t="s">
        <v>143</v>
      </c>
      <c r="E17" s="84">
        <v>2</v>
      </c>
      <c r="F17" s="83" t="s">
        <v>141</v>
      </c>
      <c r="G17" s="181"/>
      <c r="H17" s="114"/>
      <c r="I17" s="45"/>
      <c r="J17" s="184"/>
      <c r="K17" s="184"/>
      <c r="L17" s="48"/>
      <c r="M17" s="49"/>
      <c r="N17" s="48"/>
      <c r="O17" s="48"/>
      <c r="P17" s="48"/>
      <c r="Q17" s="48"/>
      <c r="R17" s="48">
        <v>1</v>
      </c>
      <c r="S17" s="46"/>
      <c r="T17" s="46"/>
      <c r="U17" s="46"/>
      <c r="V17" s="46"/>
      <c r="W17" s="178"/>
      <c r="X17" s="53" t="s">
        <v>378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s="6" customFormat="1" ht="30" customHeight="1">
      <c r="A18" s="114">
        <v>5</v>
      </c>
      <c r="B18" s="179" t="s">
        <v>144</v>
      </c>
      <c r="C18" s="180" t="s">
        <v>145</v>
      </c>
      <c r="D18" s="81" t="s">
        <v>147</v>
      </c>
      <c r="E18" s="84">
        <v>1</v>
      </c>
      <c r="F18" s="83" t="s">
        <v>149</v>
      </c>
      <c r="G18" s="181" t="s">
        <v>326</v>
      </c>
      <c r="H18" s="114">
        <v>511.85</v>
      </c>
      <c r="I18" s="45"/>
      <c r="J18" s="45"/>
      <c r="K18" s="45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178"/>
      <c r="X18" s="53"/>
    </row>
    <row r="19" spans="1:44" s="16" customFormat="1" ht="30" customHeight="1">
      <c r="A19" s="114"/>
      <c r="B19" s="179"/>
      <c r="C19" s="180"/>
      <c r="D19" s="81" t="s">
        <v>148</v>
      </c>
      <c r="E19" s="84">
        <v>2</v>
      </c>
      <c r="F19" s="83" t="s">
        <v>150</v>
      </c>
      <c r="G19" s="181"/>
      <c r="H19" s="114"/>
      <c r="I19" s="45"/>
      <c r="J19" s="45"/>
      <c r="K19" s="45"/>
      <c r="L19" s="46"/>
      <c r="M19" s="47"/>
      <c r="N19" s="46"/>
      <c r="O19" s="46"/>
      <c r="P19" s="46"/>
      <c r="Q19" s="46"/>
      <c r="R19" s="46"/>
      <c r="S19" s="46"/>
      <c r="T19" s="46"/>
      <c r="U19" s="46"/>
      <c r="V19" s="46"/>
      <c r="W19" s="178"/>
      <c r="X19" s="53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30" customHeight="1">
      <c r="A20" s="114">
        <v>6</v>
      </c>
      <c r="B20" s="179" t="s">
        <v>146</v>
      </c>
      <c r="C20" s="180" t="s">
        <v>151</v>
      </c>
      <c r="D20" s="81" t="s">
        <v>155</v>
      </c>
      <c r="E20" s="84">
        <v>1</v>
      </c>
      <c r="F20" s="83" t="s">
        <v>152</v>
      </c>
      <c r="G20" s="181" t="s">
        <v>326</v>
      </c>
      <c r="H20" s="185">
        <v>776.8</v>
      </c>
      <c r="I20" s="45"/>
      <c r="J20" s="45"/>
      <c r="K20" s="45"/>
      <c r="L20" s="46"/>
      <c r="M20" s="47"/>
      <c r="N20" s="46"/>
      <c r="O20" s="46"/>
      <c r="P20" s="46"/>
      <c r="Q20" s="46"/>
      <c r="R20" s="46"/>
      <c r="S20" s="46"/>
      <c r="T20" s="46"/>
      <c r="U20" s="46"/>
      <c r="V20" s="46"/>
      <c r="W20" s="178"/>
      <c r="X20" s="53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30" customHeight="1">
      <c r="A21" s="114"/>
      <c r="B21" s="179"/>
      <c r="C21" s="180"/>
      <c r="D21" s="81" t="s">
        <v>156</v>
      </c>
      <c r="E21" s="84">
        <v>2</v>
      </c>
      <c r="F21" s="83" t="s">
        <v>153</v>
      </c>
      <c r="G21" s="181"/>
      <c r="H21" s="185"/>
      <c r="I21" s="45"/>
      <c r="J21" s="45"/>
      <c r="K21" s="45"/>
      <c r="L21" s="46"/>
      <c r="M21" s="47"/>
      <c r="N21" s="46"/>
      <c r="O21" s="46"/>
      <c r="P21" s="46"/>
      <c r="Q21" s="46"/>
      <c r="R21" s="46"/>
      <c r="S21" s="46"/>
      <c r="T21" s="46"/>
      <c r="U21" s="46"/>
      <c r="V21" s="46"/>
      <c r="W21" s="178"/>
      <c r="X21" s="5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30" customHeight="1">
      <c r="A22" s="114"/>
      <c r="B22" s="179"/>
      <c r="C22" s="180"/>
      <c r="D22" s="82" t="s">
        <v>157</v>
      </c>
      <c r="E22" s="84">
        <v>3</v>
      </c>
      <c r="F22" s="83" t="s">
        <v>154</v>
      </c>
      <c r="G22" s="181"/>
      <c r="H22" s="185"/>
      <c r="I22" s="45"/>
      <c r="J22" s="45"/>
      <c r="K22" s="45"/>
      <c r="L22" s="46"/>
      <c r="M22" s="47"/>
      <c r="N22" s="46"/>
      <c r="O22" s="46"/>
      <c r="P22" s="46"/>
      <c r="Q22" s="46"/>
      <c r="R22" s="46"/>
      <c r="S22" s="46"/>
      <c r="T22" s="46"/>
      <c r="U22" s="46"/>
      <c r="V22" s="46"/>
      <c r="W22" s="178"/>
      <c r="X22" s="53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s="65" customFormat="1" ht="15.75">
      <c r="A23" s="78"/>
      <c r="B23" s="78"/>
      <c r="C23" s="186" t="s">
        <v>23</v>
      </c>
      <c r="D23" s="187"/>
      <c r="E23" s="78">
        <f>E10+E13+E15+E17+E19+E22</f>
        <v>15</v>
      </c>
      <c r="F23" s="78"/>
      <c r="G23" s="78"/>
      <c r="H23" s="78">
        <f>SUM(H8:H22)</f>
        <v>3830.42</v>
      </c>
      <c r="I23" s="78">
        <f t="shared" ref="I23:W23" si="0">SUM(I8:I22)</f>
        <v>0</v>
      </c>
      <c r="J23" s="78"/>
      <c r="K23" s="78"/>
      <c r="L23" s="78">
        <f t="shared" si="0"/>
        <v>0</v>
      </c>
      <c r="M23" s="78">
        <f t="shared" si="0"/>
        <v>2</v>
      </c>
      <c r="N23" s="78">
        <f t="shared" si="0"/>
        <v>0</v>
      </c>
      <c r="O23" s="78">
        <f t="shared" si="0"/>
        <v>0</v>
      </c>
      <c r="P23" s="78">
        <f t="shared" si="0"/>
        <v>0</v>
      </c>
      <c r="Q23" s="78">
        <f t="shared" si="0"/>
        <v>0</v>
      </c>
      <c r="R23" s="78">
        <f t="shared" si="0"/>
        <v>3</v>
      </c>
      <c r="S23" s="78">
        <f t="shared" si="0"/>
        <v>0</v>
      </c>
      <c r="T23" s="78">
        <f t="shared" si="0"/>
        <v>0</v>
      </c>
      <c r="U23" s="78">
        <f t="shared" si="0"/>
        <v>0</v>
      </c>
      <c r="V23" s="78">
        <f t="shared" si="0"/>
        <v>0</v>
      </c>
      <c r="W23" s="78">
        <f t="shared" si="0"/>
        <v>173.92</v>
      </c>
      <c r="X23" s="78"/>
    </row>
    <row r="24" spans="1:44">
      <c r="A24" s="6"/>
      <c r="B24" s="6"/>
    </row>
    <row r="25" spans="1:44">
      <c r="A25" s="6"/>
      <c r="B25" s="6"/>
    </row>
    <row r="26" spans="1:44">
      <c r="A26" s="6"/>
      <c r="B26" s="6"/>
    </row>
    <row r="27" spans="1:44">
      <c r="A27" s="6"/>
      <c r="B27" s="6"/>
    </row>
    <row r="28" spans="1:44">
      <c r="A28" s="6"/>
      <c r="B28" s="6"/>
    </row>
    <row r="29" spans="1:44">
      <c r="A29" s="6"/>
      <c r="B29" s="6"/>
    </row>
  </sheetData>
  <mergeCells count="68">
    <mergeCell ref="C23:D23"/>
    <mergeCell ref="W20:W22"/>
    <mergeCell ref="A16:A17"/>
    <mergeCell ref="B16:B17"/>
    <mergeCell ref="C16:C17"/>
    <mergeCell ref="G16:G17"/>
    <mergeCell ref="H16:H17"/>
    <mergeCell ref="W16:W17"/>
    <mergeCell ref="A20:A22"/>
    <mergeCell ref="B20:B22"/>
    <mergeCell ref="C20:C22"/>
    <mergeCell ref="G20:G22"/>
    <mergeCell ref="H20:H22"/>
    <mergeCell ref="W18:W19"/>
    <mergeCell ref="A18:A19"/>
    <mergeCell ref="B18:B19"/>
    <mergeCell ref="C18:C19"/>
    <mergeCell ref="W14:W15"/>
    <mergeCell ref="A14:A15"/>
    <mergeCell ref="B14:B15"/>
    <mergeCell ref="C14:C15"/>
    <mergeCell ref="G14:G15"/>
    <mergeCell ref="H14:H15"/>
    <mergeCell ref="G18:G19"/>
    <mergeCell ref="H18:H19"/>
    <mergeCell ref="J16:J17"/>
    <mergeCell ref="K16:K17"/>
    <mergeCell ref="W8:W10"/>
    <mergeCell ref="A11:A13"/>
    <mergeCell ref="B11:B13"/>
    <mergeCell ref="C11:C13"/>
    <mergeCell ref="G11:G13"/>
    <mergeCell ref="H11:H13"/>
    <mergeCell ref="W11:W13"/>
    <mergeCell ref="A8:A10"/>
    <mergeCell ref="B8:B10"/>
    <mergeCell ref="C8:C10"/>
    <mergeCell ref="G8:G10"/>
    <mergeCell ref="H8:H10"/>
    <mergeCell ref="J11:J13"/>
    <mergeCell ref="K11:K13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J6:J7"/>
    <mergeCell ref="K6:K7"/>
    <mergeCell ref="A3:V3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</mergeCells>
  <pageMargins left="0.118110236220472" right="0" top="0.118110236220472" bottom="0.15748031496063" header="0.118110236220472" footer="0.118110236220472"/>
  <pageSetup paperSize="9" scale="64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2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:X2"/>
    </sheetView>
  </sheetViews>
  <sheetFormatPr defaultRowHeight="15"/>
  <cols>
    <col min="1" max="1" width="5" customWidth="1"/>
    <col min="2" max="2" width="5.42578125" customWidth="1"/>
    <col min="3" max="3" width="9.5703125" customWidth="1"/>
    <col min="4" max="4" width="12.42578125" customWidth="1"/>
    <col min="5" max="5" width="4.140625" customWidth="1"/>
    <col min="6" max="6" width="13.5703125" customWidth="1"/>
    <col min="7" max="7" width="9.28515625" customWidth="1"/>
    <col min="8" max="8" width="8.140625" customWidth="1"/>
    <col min="9" max="9" width="2.85546875" hidden="1" customWidth="1"/>
    <col min="10" max="10" width="9.5703125" customWidth="1"/>
    <col min="11" max="11" width="9.140625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4.85546875" customWidth="1"/>
    <col min="24" max="24" width="9.28515625" customWidth="1"/>
  </cols>
  <sheetData>
    <row r="1" spans="1:27" ht="18" customHeight="1">
      <c r="A1" s="191" t="s">
        <v>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7" ht="16.5" customHeight="1">
      <c r="A2" s="194" t="str">
        <f>Patna!A2</f>
        <v>Progress Report for the construction of Model School (2009-10)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7" ht="18.75" customHeight="1">
      <c r="A3" s="206" t="s">
        <v>30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8" t="str">
        <f>Summary!X3</f>
        <v>Date:-30.04.2014</v>
      </c>
      <c r="W3" s="208"/>
      <c r="X3" s="208"/>
      <c r="AA3" s="2"/>
    </row>
    <row r="4" spans="1:27">
      <c r="A4" s="193" t="s">
        <v>397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</row>
    <row r="5" spans="1:27" ht="15" customHeight="1">
      <c r="A5" s="190" t="s">
        <v>0</v>
      </c>
      <c r="B5" s="190" t="s">
        <v>1</v>
      </c>
      <c r="C5" s="190" t="s">
        <v>2</v>
      </c>
      <c r="D5" s="190" t="s">
        <v>3</v>
      </c>
      <c r="E5" s="190" t="s">
        <v>0</v>
      </c>
      <c r="F5" s="190" t="s">
        <v>4</v>
      </c>
      <c r="G5" s="190" t="s">
        <v>5</v>
      </c>
      <c r="H5" s="190" t="s">
        <v>6</v>
      </c>
      <c r="I5" s="189" t="s">
        <v>16</v>
      </c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90" t="s">
        <v>21</v>
      </c>
      <c r="X5" s="212" t="s">
        <v>14</v>
      </c>
    </row>
    <row r="6" spans="1:27" ht="27" customHeight="1">
      <c r="A6" s="190"/>
      <c r="B6" s="190"/>
      <c r="C6" s="190"/>
      <c r="D6" s="190"/>
      <c r="E6" s="190"/>
      <c r="F6" s="190"/>
      <c r="G6" s="190"/>
      <c r="H6" s="190"/>
      <c r="I6" s="188" t="s">
        <v>7</v>
      </c>
      <c r="J6" s="190" t="s">
        <v>337</v>
      </c>
      <c r="K6" s="190" t="s">
        <v>338</v>
      </c>
      <c r="L6" s="189" t="s">
        <v>15</v>
      </c>
      <c r="M6" s="188" t="s">
        <v>10</v>
      </c>
      <c r="N6" s="190" t="s">
        <v>9</v>
      </c>
      <c r="O6" s="192" t="s">
        <v>17</v>
      </c>
      <c r="P6" s="192"/>
      <c r="Q6" s="190" t="s">
        <v>18</v>
      </c>
      <c r="R6" s="190"/>
      <c r="S6" s="190" t="s">
        <v>308</v>
      </c>
      <c r="T6" s="190"/>
      <c r="U6" s="192" t="s">
        <v>13</v>
      </c>
      <c r="V6" s="190" t="s">
        <v>8</v>
      </c>
      <c r="W6" s="190"/>
      <c r="X6" s="212"/>
    </row>
    <row r="7" spans="1:27" ht="23.25" customHeight="1">
      <c r="A7" s="190"/>
      <c r="B7" s="190"/>
      <c r="C7" s="190"/>
      <c r="D7" s="190"/>
      <c r="E7" s="190"/>
      <c r="F7" s="190"/>
      <c r="G7" s="190"/>
      <c r="H7" s="190"/>
      <c r="I7" s="188"/>
      <c r="J7" s="190"/>
      <c r="K7" s="190"/>
      <c r="L7" s="189"/>
      <c r="M7" s="188"/>
      <c r="N7" s="190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192"/>
      <c r="V7" s="190"/>
      <c r="W7" s="190"/>
      <c r="X7" s="212"/>
    </row>
    <row r="8" spans="1:27" ht="21.75" customHeight="1">
      <c r="A8" s="179">
        <v>1</v>
      </c>
      <c r="B8" s="196" t="s">
        <v>187</v>
      </c>
      <c r="C8" s="198" t="s">
        <v>188</v>
      </c>
      <c r="D8" s="22" t="s">
        <v>192</v>
      </c>
      <c r="E8" s="14">
        <v>1</v>
      </c>
      <c r="F8" s="22" t="s">
        <v>189</v>
      </c>
      <c r="G8" s="205" t="s">
        <v>326</v>
      </c>
      <c r="H8" s="114">
        <v>726.77</v>
      </c>
      <c r="I8" s="3"/>
      <c r="J8" s="209"/>
      <c r="K8" s="209"/>
      <c r="L8" s="35"/>
      <c r="M8" s="36"/>
      <c r="N8" s="35"/>
      <c r="O8" s="35"/>
      <c r="P8" s="35"/>
      <c r="Q8" s="35"/>
      <c r="R8" s="35"/>
      <c r="S8" s="35"/>
      <c r="T8" s="35"/>
      <c r="U8" s="35"/>
      <c r="V8" s="35"/>
      <c r="W8" s="195"/>
      <c r="X8" s="4"/>
    </row>
    <row r="9" spans="1:27" ht="18.75" customHeight="1">
      <c r="A9" s="179"/>
      <c r="B9" s="196"/>
      <c r="C9" s="198"/>
      <c r="D9" s="22" t="s">
        <v>193</v>
      </c>
      <c r="E9" s="14">
        <v>2</v>
      </c>
      <c r="F9" s="22" t="s">
        <v>190</v>
      </c>
      <c r="G9" s="205"/>
      <c r="H9" s="114"/>
      <c r="I9" s="3"/>
      <c r="J9" s="210"/>
      <c r="K9" s="210"/>
      <c r="L9" s="35"/>
      <c r="M9" s="36"/>
      <c r="N9" s="35"/>
      <c r="O9" s="35"/>
      <c r="P9" s="35"/>
      <c r="Q9" s="35"/>
      <c r="R9" s="35"/>
      <c r="S9" s="35"/>
      <c r="T9" s="35"/>
      <c r="U9" s="35"/>
      <c r="V9" s="35"/>
      <c r="W9" s="195"/>
      <c r="X9" s="4"/>
    </row>
    <row r="10" spans="1:27" ht="30" customHeight="1">
      <c r="A10" s="179"/>
      <c r="B10" s="196"/>
      <c r="C10" s="198"/>
      <c r="D10" s="25" t="s">
        <v>194</v>
      </c>
      <c r="E10" s="14">
        <v>3</v>
      </c>
      <c r="F10" s="22" t="s">
        <v>191</v>
      </c>
      <c r="G10" s="205"/>
      <c r="H10" s="114"/>
      <c r="I10" s="3"/>
      <c r="J10" s="211"/>
      <c r="K10" s="211"/>
      <c r="L10" s="35"/>
      <c r="M10" s="36"/>
      <c r="N10" s="35"/>
      <c r="O10" s="35"/>
      <c r="P10" s="35"/>
      <c r="Q10" s="35"/>
      <c r="R10" s="35"/>
      <c r="S10" s="35"/>
      <c r="T10" s="35"/>
      <c r="U10" s="35"/>
      <c r="V10" s="35"/>
      <c r="W10" s="195"/>
      <c r="X10" s="4"/>
    </row>
    <row r="11" spans="1:27" s="6" customFormat="1" ht="20.25" customHeight="1">
      <c r="A11" s="179">
        <v>2</v>
      </c>
      <c r="B11" s="196" t="s">
        <v>195</v>
      </c>
      <c r="C11" s="198" t="s">
        <v>41</v>
      </c>
      <c r="D11" s="22" t="s">
        <v>200</v>
      </c>
      <c r="E11" s="14">
        <v>1</v>
      </c>
      <c r="F11" s="22" t="s">
        <v>196</v>
      </c>
      <c r="G11" s="205" t="s">
        <v>326</v>
      </c>
      <c r="H11" s="114">
        <v>740.41</v>
      </c>
      <c r="I11" s="3"/>
      <c r="J11" s="209"/>
      <c r="K11" s="209"/>
      <c r="L11" s="35"/>
      <c r="M11" s="36"/>
      <c r="N11" s="35"/>
      <c r="O11" s="35"/>
      <c r="P11" s="35"/>
      <c r="Q11" s="35"/>
      <c r="R11" s="35"/>
      <c r="S11" s="35"/>
      <c r="T11" s="35"/>
      <c r="U11" s="35"/>
      <c r="V11" s="35"/>
      <c r="W11" s="195"/>
      <c r="X11" s="4"/>
    </row>
    <row r="12" spans="1:27" s="6" customFormat="1" ht="22.5" customHeight="1">
      <c r="A12" s="179"/>
      <c r="B12" s="196"/>
      <c r="C12" s="198"/>
      <c r="D12" s="22" t="s">
        <v>199</v>
      </c>
      <c r="E12" s="14">
        <v>2</v>
      </c>
      <c r="F12" s="22" t="s">
        <v>197</v>
      </c>
      <c r="G12" s="205"/>
      <c r="H12" s="114"/>
      <c r="I12" s="3"/>
      <c r="J12" s="210"/>
      <c r="K12" s="210"/>
      <c r="L12" s="35"/>
      <c r="M12" s="36"/>
      <c r="N12" s="35"/>
      <c r="O12" s="35"/>
      <c r="P12" s="35"/>
      <c r="Q12" s="35"/>
      <c r="R12" s="35"/>
      <c r="S12" s="35"/>
      <c r="T12" s="35"/>
      <c r="U12" s="35"/>
      <c r="V12" s="35"/>
      <c r="W12" s="195"/>
      <c r="X12" s="4"/>
    </row>
    <row r="13" spans="1:27" s="16" customFormat="1" ht="45" customHeight="1">
      <c r="A13" s="179"/>
      <c r="B13" s="196"/>
      <c r="C13" s="198"/>
      <c r="D13" s="22" t="s">
        <v>42</v>
      </c>
      <c r="E13" s="14">
        <v>3</v>
      </c>
      <c r="F13" s="19" t="s">
        <v>198</v>
      </c>
      <c r="G13" s="205"/>
      <c r="H13" s="114"/>
      <c r="I13" s="3"/>
      <c r="J13" s="211"/>
      <c r="K13" s="211"/>
      <c r="L13" s="35"/>
      <c r="M13" s="36"/>
      <c r="N13" s="35"/>
      <c r="O13" s="35"/>
      <c r="P13" s="35"/>
      <c r="Q13" s="35"/>
      <c r="R13" s="35"/>
      <c r="S13" s="35"/>
      <c r="T13" s="35"/>
      <c r="U13" s="35"/>
      <c r="V13" s="35"/>
      <c r="W13" s="195"/>
      <c r="X13" s="4"/>
    </row>
    <row r="14" spans="1:27" ht="41.25" customHeight="1">
      <c r="A14" s="179">
        <v>3</v>
      </c>
      <c r="B14" s="196" t="s">
        <v>201</v>
      </c>
      <c r="C14" s="198" t="s">
        <v>202</v>
      </c>
      <c r="D14" s="22" t="s">
        <v>205</v>
      </c>
      <c r="E14" s="14">
        <v>1</v>
      </c>
      <c r="F14" s="19" t="s">
        <v>203</v>
      </c>
      <c r="G14" s="197" t="s">
        <v>311</v>
      </c>
      <c r="H14" s="114">
        <v>490.85</v>
      </c>
      <c r="I14" s="3"/>
      <c r="J14" s="199" t="s">
        <v>339</v>
      </c>
      <c r="K14" s="199" t="s">
        <v>335</v>
      </c>
      <c r="L14" s="33"/>
      <c r="M14" s="34"/>
      <c r="N14" s="33"/>
      <c r="O14" s="33"/>
      <c r="P14" s="33"/>
      <c r="Q14" s="33"/>
      <c r="R14" s="33">
        <v>1</v>
      </c>
      <c r="S14" s="35"/>
      <c r="T14" s="35"/>
      <c r="U14" s="35"/>
      <c r="V14" s="35"/>
      <c r="W14" s="195">
        <v>133.31</v>
      </c>
      <c r="X14" s="3" t="s">
        <v>321</v>
      </c>
    </row>
    <row r="15" spans="1:27" ht="30" customHeight="1">
      <c r="A15" s="179"/>
      <c r="B15" s="196"/>
      <c r="C15" s="198"/>
      <c r="D15" s="22" t="s">
        <v>206</v>
      </c>
      <c r="E15" s="14">
        <v>2</v>
      </c>
      <c r="F15" s="19" t="s">
        <v>204</v>
      </c>
      <c r="G15" s="197"/>
      <c r="H15" s="114"/>
      <c r="I15" s="3"/>
      <c r="J15" s="201"/>
      <c r="K15" s="201"/>
      <c r="L15" s="33"/>
      <c r="M15" s="34"/>
      <c r="N15" s="33"/>
      <c r="O15" s="33"/>
      <c r="P15" s="33"/>
      <c r="Q15" s="33"/>
      <c r="R15" s="33">
        <v>1</v>
      </c>
      <c r="S15" s="35"/>
      <c r="T15" s="35"/>
      <c r="U15" s="35"/>
      <c r="V15" s="35"/>
      <c r="W15" s="195"/>
      <c r="X15" s="4"/>
    </row>
    <row r="16" spans="1:27" ht="27" customHeight="1">
      <c r="A16" s="179">
        <v>4</v>
      </c>
      <c r="B16" s="196" t="s">
        <v>207</v>
      </c>
      <c r="C16" s="198" t="s">
        <v>208</v>
      </c>
      <c r="D16" s="24" t="s">
        <v>211</v>
      </c>
      <c r="E16" s="14">
        <v>1</v>
      </c>
      <c r="F16" s="19" t="s">
        <v>209</v>
      </c>
      <c r="G16" s="197" t="s">
        <v>328</v>
      </c>
      <c r="H16" s="114">
        <v>499.55</v>
      </c>
      <c r="I16" s="3"/>
      <c r="J16" s="199"/>
      <c r="K16" s="199"/>
      <c r="L16" s="35"/>
      <c r="M16" s="36"/>
      <c r="N16" s="35"/>
      <c r="O16" s="35"/>
      <c r="P16" s="35"/>
      <c r="Q16" s="35"/>
      <c r="R16" s="35"/>
      <c r="S16" s="35"/>
      <c r="T16" s="35"/>
      <c r="U16" s="35"/>
      <c r="V16" s="35"/>
      <c r="W16" s="195"/>
      <c r="X16" s="4"/>
    </row>
    <row r="17" spans="1:24" ht="21.75" customHeight="1">
      <c r="A17" s="179"/>
      <c r="B17" s="196"/>
      <c r="C17" s="198"/>
      <c r="D17" s="22" t="s">
        <v>212</v>
      </c>
      <c r="E17" s="14">
        <v>2</v>
      </c>
      <c r="F17" s="19" t="s">
        <v>210</v>
      </c>
      <c r="G17" s="197"/>
      <c r="H17" s="114"/>
      <c r="I17" s="3"/>
      <c r="J17" s="201"/>
      <c r="K17" s="201"/>
      <c r="L17" s="35"/>
      <c r="M17" s="36"/>
      <c r="N17" s="35"/>
      <c r="O17" s="35"/>
      <c r="P17" s="35"/>
      <c r="Q17" s="35"/>
      <c r="R17" s="35"/>
      <c r="S17" s="35"/>
      <c r="T17" s="35"/>
      <c r="U17" s="35"/>
      <c r="V17" s="35"/>
      <c r="W17" s="195"/>
      <c r="X17" s="4"/>
    </row>
    <row r="18" spans="1:24" ht="23.25" customHeight="1">
      <c r="A18" s="179">
        <v>5</v>
      </c>
      <c r="B18" s="196" t="s">
        <v>213</v>
      </c>
      <c r="C18" s="198" t="s">
        <v>214</v>
      </c>
      <c r="D18" s="22" t="s">
        <v>218</v>
      </c>
      <c r="E18" s="14">
        <v>1</v>
      </c>
      <c r="F18" s="19" t="s">
        <v>215</v>
      </c>
      <c r="G18" s="203" t="s">
        <v>289</v>
      </c>
      <c r="H18" s="114">
        <v>737.62</v>
      </c>
      <c r="I18" s="3"/>
      <c r="J18" s="199" t="s">
        <v>340</v>
      </c>
      <c r="K18" s="199" t="s">
        <v>335</v>
      </c>
      <c r="L18" s="33"/>
      <c r="M18" s="34"/>
      <c r="N18" s="33"/>
      <c r="O18" s="33"/>
      <c r="P18" s="33">
        <v>1</v>
      </c>
      <c r="Q18" s="35"/>
      <c r="R18" s="35"/>
      <c r="S18" s="35"/>
      <c r="T18" s="35"/>
      <c r="U18" s="35"/>
      <c r="V18" s="35"/>
      <c r="W18" s="195">
        <v>156.18</v>
      </c>
      <c r="X18" s="4"/>
    </row>
    <row r="19" spans="1:24" ht="30.75" customHeight="1">
      <c r="A19" s="179"/>
      <c r="B19" s="196"/>
      <c r="C19" s="198"/>
      <c r="D19" s="22" t="s">
        <v>220</v>
      </c>
      <c r="E19" s="14">
        <v>2</v>
      </c>
      <c r="F19" s="19" t="s">
        <v>217</v>
      </c>
      <c r="G19" s="204"/>
      <c r="H19" s="114"/>
      <c r="I19" s="3"/>
      <c r="J19" s="200"/>
      <c r="K19" s="200"/>
      <c r="L19" s="33"/>
      <c r="M19" s="34"/>
      <c r="N19" s="34"/>
      <c r="O19" s="34"/>
      <c r="P19" s="33">
        <v>1</v>
      </c>
      <c r="Q19" s="35"/>
      <c r="R19" s="35"/>
      <c r="S19" s="35"/>
      <c r="T19" s="35"/>
      <c r="U19" s="35"/>
      <c r="V19" s="35"/>
      <c r="W19" s="195"/>
      <c r="X19" s="50" t="s">
        <v>322</v>
      </c>
    </row>
    <row r="20" spans="1:24" ht="23.25" customHeight="1">
      <c r="A20" s="179"/>
      <c r="B20" s="196"/>
      <c r="C20" s="198"/>
      <c r="D20" s="23" t="s">
        <v>219</v>
      </c>
      <c r="E20" s="14">
        <v>3</v>
      </c>
      <c r="F20" s="19" t="s">
        <v>216</v>
      </c>
      <c r="G20" s="204"/>
      <c r="H20" s="114"/>
      <c r="I20" s="3"/>
      <c r="J20" s="201"/>
      <c r="K20" s="201"/>
      <c r="L20" s="33"/>
      <c r="M20" s="34"/>
      <c r="N20" s="33"/>
      <c r="O20" s="33"/>
      <c r="P20" s="33">
        <v>1</v>
      </c>
      <c r="Q20" s="35"/>
      <c r="R20" s="35"/>
      <c r="S20" s="35"/>
      <c r="T20" s="35"/>
      <c r="U20" s="35"/>
      <c r="V20" s="35"/>
      <c r="W20" s="195"/>
      <c r="X20" s="4"/>
    </row>
    <row r="21" spans="1:24">
      <c r="A21" s="1"/>
      <c r="B21" s="1"/>
      <c r="C21" s="202" t="s">
        <v>23</v>
      </c>
      <c r="D21" s="202"/>
      <c r="E21" s="1">
        <f>E10+E13+E15+E17+E20</f>
        <v>13</v>
      </c>
      <c r="F21" s="1"/>
      <c r="G21" s="1"/>
      <c r="H21" s="1">
        <f>SUM(H8:H20)</f>
        <v>3195.2</v>
      </c>
      <c r="I21" s="1">
        <f t="shared" ref="I21:W21" si="0">SUM(I8:I20)</f>
        <v>0</v>
      </c>
      <c r="J21" s="1"/>
      <c r="K21" s="1"/>
      <c r="L21" s="1">
        <f t="shared" si="0"/>
        <v>0</v>
      </c>
      <c r="M21" s="1">
        <f t="shared" si="0"/>
        <v>0</v>
      </c>
      <c r="N21" s="1">
        <f t="shared" si="0"/>
        <v>0</v>
      </c>
      <c r="O21" s="1">
        <f>SUM(O8:O20)</f>
        <v>0</v>
      </c>
      <c r="P21" s="1">
        <f>SUM(P8:P20)</f>
        <v>3</v>
      </c>
      <c r="Q21" s="1">
        <f t="shared" si="0"/>
        <v>0</v>
      </c>
      <c r="R21" s="1">
        <f t="shared" si="0"/>
        <v>2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">
        <f t="shared" si="0"/>
        <v>289.49</v>
      </c>
      <c r="X21" s="1"/>
    </row>
  </sheetData>
  <mergeCells count="68">
    <mergeCell ref="A3:U3"/>
    <mergeCell ref="V3:X3"/>
    <mergeCell ref="J14:J15"/>
    <mergeCell ref="K14:K15"/>
    <mergeCell ref="J16:J17"/>
    <mergeCell ref="K16:K17"/>
    <mergeCell ref="W8:W10"/>
    <mergeCell ref="W11:W13"/>
    <mergeCell ref="H11:H13"/>
    <mergeCell ref="J8:J10"/>
    <mergeCell ref="K8:K10"/>
    <mergeCell ref="J11:J13"/>
    <mergeCell ref="K11:K13"/>
    <mergeCell ref="V6:V7"/>
    <mergeCell ref="I5:V5"/>
    <mergeCell ref="X5:X7"/>
    <mergeCell ref="G18:G20"/>
    <mergeCell ref="H18:H20"/>
    <mergeCell ref="G8:G10"/>
    <mergeCell ref="H8:H10"/>
    <mergeCell ref="A11:A13"/>
    <mergeCell ref="B11:B13"/>
    <mergeCell ref="G11:G13"/>
    <mergeCell ref="C21:D21"/>
    <mergeCell ref="A8:A10"/>
    <mergeCell ref="B8:B10"/>
    <mergeCell ref="C8:C10"/>
    <mergeCell ref="B18:B20"/>
    <mergeCell ref="C18:C20"/>
    <mergeCell ref="C11:C13"/>
    <mergeCell ref="W18:W20"/>
    <mergeCell ref="W14:W15"/>
    <mergeCell ref="A16:A17"/>
    <mergeCell ref="B16:B17"/>
    <mergeCell ref="G16:G17"/>
    <mergeCell ref="A18:A20"/>
    <mergeCell ref="W16:W17"/>
    <mergeCell ref="A14:A15"/>
    <mergeCell ref="B14:B15"/>
    <mergeCell ref="C14:C15"/>
    <mergeCell ref="G14:G15"/>
    <mergeCell ref="H14:H15"/>
    <mergeCell ref="H16:H17"/>
    <mergeCell ref="C16:C17"/>
    <mergeCell ref="J18:J20"/>
    <mergeCell ref="K18:K20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A4:X4"/>
    <mergeCell ref="Q6:R6"/>
    <mergeCell ref="A2:X2"/>
    <mergeCell ref="I6:I7"/>
    <mergeCell ref="L6:L7"/>
    <mergeCell ref="M6:M7"/>
    <mergeCell ref="N6:N7"/>
    <mergeCell ref="J6:J7"/>
    <mergeCell ref="K6:K7"/>
  </mergeCells>
  <pageMargins left="0.16" right="0.12" top="0.37" bottom="0.34" header="0.13" footer="0.13"/>
  <pageSetup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5" sqref="F5:F7"/>
    </sheetView>
  </sheetViews>
  <sheetFormatPr defaultRowHeight="15"/>
  <cols>
    <col min="1" max="1" width="3.28515625" customWidth="1"/>
    <col min="2" max="2" width="5.85546875" customWidth="1"/>
    <col min="3" max="3" width="8.5703125" customWidth="1"/>
    <col min="4" max="4" width="9.140625" customWidth="1"/>
    <col min="5" max="5" width="3.140625" customWidth="1"/>
    <col min="6" max="6" width="13.85546875" customWidth="1"/>
    <col min="7" max="7" width="15.85546875" customWidth="1"/>
    <col min="8" max="8" width="8" customWidth="1"/>
    <col min="9" max="9" width="2.42578125" hidden="1" customWidth="1"/>
    <col min="10" max="10" width="9.85546875" customWidth="1"/>
    <col min="11" max="11" width="8.14062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6.85546875" customWidth="1"/>
    <col min="24" max="24" width="9.85546875" customWidth="1"/>
  </cols>
  <sheetData>
    <row r="1" spans="1:24">
      <c r="A1" s="191" t="s">
        <v>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4">
      <c r="A2" s="194" t="str">
        <f>Patna!A2</f>
        <v>Progress Report for the construction of Model School (2009-10)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4">
      <c r="A3" s="206" t="s">
        <v>379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14" t="str">
        <f>Summary!X3</f>
        <v>Date:-30.04.2014</v>
      </c>
      <c r="X3" s="215"/>
    </row>
    <row r="4" spans="1:24">
      <c r="A4" s="216" t="s">
        <v>398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</row>
    <row r="5" spans="1:24" ht="13.5" customHeight="1">
      <c r="A5" s="190" t="s">
        <v>0</v>
      </c>
      <c r="B5" s="190" t="s">
        <v>1</v>
      </c>
      <c r="C5" s="190" t="s">
        <v>2</v>
      </c>
      <c r="D5" s="190" t="s">
        <v>3</v>
      </c>
      <c r="E5" s="190" t="s">
        <v>33</v>
      </c>
      <c r="F5" s="190" t="s">
        <v>4</v>
      </c>
      <c r="G5" s="190" t="s">
        <v>5</v>
      </c>
      <c r="H5" s="190" t="s">
        <v>6</v>
      </c>
      <c r="I5" s="189" t="s">
        <v>16</v>
      </c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90" t="s">
        <v>21</v>
      </c>
      <c r="X5" s="212" t="s">
        <v>14</v>
      </c>
    </row>
    <row r="6" spans="1:24" ht="26.25" customHeight="1">
      <c r="A6" s="190"/>
      <c r="B6" s="190"/>
      <c r="C6" s="190"/>
      <c r="D6" s="190"/>
      <c r="E6" s="190"/>
      <c r="F6" s="190"/>
      <c r="G6" s="190"/>
      <c r="H6" s="190"/>
      <c r="I6" s="188" t="s">
        <v>7</v>
      </c>
      <c r="J6" s="190" t="s">
        <v>337</v>
      </c>
      <c r="K6" s="190" t="s">
        <v>360</v>
      </c>
      <c r="L6" s="189" t="s">
        <v>15</v>
      </c>
      <c r="M6" s="188" t="s">
        <v>10</v>
      </c>
      <c r="N6" s="190" t="s">
        <v>9</v>
      </c>
      <c r="O6" s="192" t="s">
        <v>17</v>
      </c>
      <c r="P6" s="192"/>
      <c r="Q6" s="190" t="s">
        <v>18</v>
      </c>
      <c r="R6" s="190"/>
      <c r="S6" s="190" t="s">
        <v>308</v>
      </c>
      <c r="T6" s="190"/>
      <c r="U6" s="192" t="s">
        <v>13</v>
      </c>
      <c r="V6" s="190" t="s">
        <v>8</v>
      </c>
      <c r="W6" s="190"/>
      <c r="X6" s="212"/>
    </row>
    <row r="7" spans="1:24" ht="22.5" customHeight="1">
      <c r="A7" s="190"/>
      <c r="B7" s="190"/>
      <c r="C7" s="190"/>
      <c r="D7" s="190"/>
      <c r="E7" s="190"/>
      <c r="F7" s="190"/>
      <c r="G7" s="190"/>
      <c r="H7" s="190"/>
      <c r="I7" s="188"/>
      <c r="J7" s="190"/>
      <c r="K7" s="190"/>
      <c r="L7" s="189"/>
      <c r="M7" s="188"/>
      <c r="N7" s="190"/>
      <c r="O7" s="60" t="s">
        <v>11</v>
      </c>
      <c r="P7" s="60" t="s">
        <v>12</v>
      </c>
      <c r="Q7" s="60" t="s">
        <v>11</v>
      </c>
      <c r="R7" s="60" t="s">
        <v>12</v>
      </c>
      <c r="S7" s="60" t="s">
        <v>11</v>
      </c>
      <c r="T7" s="60" t="s">
        <v>12</v>
      </c>
      <c r="U7" s="192"/>
      <c r="V7" s="190"/>
      <c r="W7" s="190"/>
      <c r="X7" s="212"/>
    </row>
    <row r="8" spans="1:24" ht="23.25">
      <c r="A8" s="179">
        <v>1</v>
      </c>
      <c r="B8" s="196" t="s">
        <v>76</v>
      </c>
      <c r="C8" s="198" t="s">
        <v>36</v>
      </c>
      <c r="D8" s="22" t="s">
        <v>50</v>
      </c>
      <c r="E8" s="14">
        <v>1</v>
      </c>
      <c r="F8" s="26" t="s">
        <v>95</v>
      </c>
      <c r="G8" s="205" t="s">
        <v>290</v>
      </c>
      <c r="H8" s="114">
        <v>755.21</v>
      </c>
      <c r="I8" s="3"/>
      <c r="J8" s="199" t="s">
        <v>341</v>
      </c>
      <c r="K8" s="199" t="s">
        <v>335</v>
      </c>
      <c r="L8" s="33"/>
      <c r="M8" s="34"/>
      <c r="N8" s="33"/>
      <c r="O8" s="33"/>
      <c r="P8" s="33"/>
      <c r="Q8" s="33"/>
      <c r="R8" s="33"/>
      <c r="S8" s="33"/>
      <c r="T8" s="33"/>
      <c r="U8" s="33">
        <v>1</v>
      </c>
      <c r="V8" s="35"/>
      <c r="W8" s="195">
        <v>375.37</v>
      </c>
      <c r="X8" s="4"/>
    </row>
    <row r="9" spans="1:24" ht="25.5">
      <c r="A9" s="179"/>
      <c r="B9" s="196"/>
      <c r="C9" s="198"/>
      <c r="D9" s="22" t="s">
        <v>98</v>
      </c>
      <c r="E9" s="14">
        <v>2</v>
      </c>
      <c r="F9" s="26" t="s">
        <v>96</v>
      </c>
      <c r="G9" s="205"/>
      <c r="H9" s="114"/>
      <c r="I9" s="3"/>
      <c r="J9" s="200"/>
      <c r="K9" s="200"/>
      <c r="L9" s="33"/>
      <c r="M9" s="34"/>
      <c r="N9" s="33"/>
      <c r="O9" s="33"/>
      <c r="P9" s="33"/>
      <c r="Q9" s="33"/>
      <c r="R9" s="33"/>
      <c r="S9" s="33"/>
      <c r="T9" s="33"/>
      <c r="U9" s="33">
        <v>1</v>
      </c>
      <c r="V9" s="35"/>
      <c r="W9" s="195"/>
      <c r="X9" s="51" t="s">
        <v>332</v>
      </c>
    </row>
    <row r="10" spans="1:24" ht="37.5" customHeight="1">
      <c r="A10" s="179"/>
      <c r="B10" s="196"/>
      <c r="C10" s="198"/>
      <c r="D10" s="62" t="s">
        <v>99</v>
      </c>
      <c r="E10" s="14">
        <v>3</v>
      </c>
      <c r="F10" s="26" t="s">
        <v>97</v>
      </c>
      <c r="G10" s="205"/>
      <c r="H10" s="114"/>
      <c r="I10" s="3"/>
      <c r="J10" s="201"/>
      <c r="K10" s="201"/>
      <c r="L10" s="33"/>
      <c r="M10" s="34"/>
      <c r="N10" s="33"/>
      <c r="O10" s="33"/>
      <c r="P10" s="33"/>
      <c r="Q10" s="33"/>
      <c r="R10" s="33"/>
      <c r="S10" s="33"/>
      <c r="T10" s="33"/>
      <c r="U10" s="33">
        <v>1</v>
      </c>
      <c r="V10" s="35"/>
      <c r="W10" s="195"/>
      <c r="X10" s="4"/>
    </row>
    <row r="11" spans="1:24" s="6" customFormat="1" ht="29.25" customHeight="1">
      <c r="A11" s="179">
        <v>2</v>
      </c>
      <c r="B11" s="196" t="s">
        <v>77</v>
      </c>
      <c r="C11" s="198" t="s">
        <v>78</v>
      </c>
      <c r="D11" s="22" t="s">
        <v>100</v>
      </c>
      <c r="E11" s="14">
        <v>1</v>
      </c>
      <c r="F11" s="22" t="s">
        <v>79</v>
      </c>
      <c r="G11" s="197" t="s">
        <v>361</v>
      </c>
      <c r="H11" s="114">
        <v>525.91</v>
      </c>
      <c r="I11" s="3"/>
      <c r="J11" s="199" t="s">
        <v>340</v>
      </c>
      <c r="K11" s="199" t="s">
        <v>359</v>
      </c>
      <c r="L11" s="33"/>
      <c r="M11" s="34"/>
      <c r="N11" s="33"/>
      <c r="O11" s="33"/>
      <c r="P11" s="33"/>
      <c r="Q11" s="33"/>
      <c r="R11" s="33">
        <v>1</v>
      </c>
      <c r="S11" s="35"/>
      <c r="T11" s="35"/>
      <c r="U11" s="35"/>
      <c r="V11" s="35"/>
      <c r="W11" s="195">
        <v>123.68</v>
      </c>
      <c r="X11" s="37" t="s">
        <v>320</v>
      </c>
    </row>
    <row r="12" spans="1:24" s="16" customFormat="1" ht="51" customHeight="1">
      <c r="A12" s="179"/>
      <c r="B12" s="196"/>
      <c r="C12" s="198"/>
      <c r="D12" s="22" t="s">
        <v>101</v>
      </c>
      <c r="E12" s="14">
        <v>2</v>
      </c>
      <c r="F12" s="22" t="s">
        <v>80</v>
      </c>
      <c r="G12" s="197"/>
      <c r="H12" s="114"/>
      <c r="I12" s="3"/>
      <c r="J12" s="201"/>
      <c r="K12" s="201"/>
      <c r="L12" s="33"/>
      <c r="M12" s="34"/>
      <c r="N12" s="33"/>
      <c r="O12" s="33"/>
      <c r="P12" s="33"/>
      <c r="Q12" s="33"/>
      <c r="R12" s="33">
        <v>1</v>
      </c>
      <c r="S12" s="35"/>
      <c r="T12" s="35"/>
      <c r="U12" s="35"/>
      <c r="V12" s="35"/>
      <c r="W12" s="195"/>
      <c r="X12" s="37"/>
    </row>
    <row r="13" spans="1:24">
      <c r="A13" s="1"/>
      <c r="B13" s="1"/>
      <c r="C13" s="213" t="s">
        <v>23</v>
      </c>
      <c r="D13" s="213"/>
      <c r="E13" s="63">
        <f>E10+E12</f>
        <v>5</v>
      </c>
      <c r="F13" s="1"/>
      <c r="G13" s="1"/>
      <c r="H13" s="1">
        <f>SUM(H8:H12)</f>
        <v>1281.1199999999999</v>
      </c>
      <c r="I13" s="1">
        <f>SUM(I8:I12)</f>
        <v>0</v>
      </c>
      <c r="J13" s="1"/>
      <c r="K13" s="1"/>
      <c r="L13" s="1">
        <f t="shared" ref="L13:W13" si="0">SUM(L8:L12)</f>
        <v>0</v>
      </c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>SUM(R8:R12)</f>
        <v>2</v>
      </c>
      <c r="S13" s="1">
        <f t="shared" si="0"/>
        <v>0</v>
      </c>
      <c r="T13" s="1">
        <f t="shared" si="0"/>
        <v>0</v>
      </c>
      <c r="U13" s="1">
        <f t="shared" si="0"/>
        <v>3</v>
      </c>
      <c r="V13" s="1">
        <f t="shared" si="0"/>
        <v>0</v>
      </c>
      <c r="W13" s="1">
        <f t="shared" si="0"/>
        <v>499.05</v>
      </c>
      <c r="X13" s="1"/>
    </row>
  </sheetData>
  <mergeCells count="44">
    <mergeCell ref="A1:X1"/>
    <mergeCell ref="W3:X3"/>
    <mergeCell ref="A4:X4"/>
    <mergeCell ref="A2:X2"/>
    <mergeCell ref="A3:V3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O6:P6"/>
    <mergeCell ref="I5:V5"/>
    <mergeCell ref="A5:A7"/>
    <mergeCell ref="B5:B7"/>
    <mergeCell ref="C5:C7"/>
    <mergeCell ref="D5:D7"/>
    <mergeCell ref="E5:E7"/>
    <mergeCell ref="F5:F7"/>
    <mergeCell ref="G5:G7"/>
    <mergeCell ref="M6:M7"/>
    <mergeCell ref="N6:N7"/>
    <mergeCell ref="C13:D13"/>
    <mergeCell ref="J11:J12"/>
    <mergeCell ref="K11:K12"/>
    <mergeCell ref="H8:H10"/>
    <mergeCell ref="H5:H7"/>
    <mergeCell ref="W11:W12"/>
    <mergeCell ref="J8:J10"/>
    <mergeCell ref="K8:K10"/>
    <mergeCell ref="A8:A10"/>
    <mergeCell ref="B8:B10"/>
    <mergeCell ref="C8:C10"/>
    <mergeCell ref="G8:G10"/>
    <mergeCell ref="A11:A12"/>
    <mergeCell ref="B11:B12"/>
    <mergeCell ref="C11:C12"/>
    <mergeCell ref="G11:G12"/>
    <mergeCell ref="H11:H12"/>
    <mergeCell ref="W8:W10"/>
  </mergeCells>
  <pageMargins left="0.16" right="0.08" top="0.33" bottom="0.19" header="0.14000000000000001" footer="0.1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22"/>
  <sheetViews>
    <sheetView zoomScale="86" zoomScaleNormal="8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:X2"/>
    </sheetView>
  </sheetViews>
  <sheetFormatPr defaultRowHeight="15"/>
  <cols>
    <col min="1" max="1" width="4.28515625" customWidth="1"/>
    <col min="2" max="3" width="8.5703125" customWidth="1"/>
    <col min="4" max="4" width="12.42578125" customWidth="1"/>
    <col min="5" max="5" width="3.140625" customWidth="1"/>
    <col min="6" max="6" width="13.85546875" customWidth="1"/>
    <col min="7" max="7" width="15.85546875" customWidth="1"/>
    <col min="8" max="8" width="9.7109375" customWidth="1"/>
    <col min="9" max="9" width="3.140625" hidden="1" customWidth="1"/>
    <col min="10" max="10" width="9.85546875" customWidth="1"/>
    <col min="11" max="11" width="9" customWidth="1"/>
    <col min="12" max="12" width="4.570312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5.42578125" customWidth="1"/>
    <col min="23" max="23" width="7.140625" customWidth="1"/>
    <col min="24" max="24" width="9.85546875" customWidth="1"/>
  </cols>
  <sheetData>
    <row r="1" spans="1:24">
      <c r="A1" s="191" t="s">
        <v>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4">
      <c r="A2" s="194" t="str">
        <f>Patna!A2</f>
        <v>Progress Report for the construction of Model School (2009-10)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4">
      <c r="A3" s="217" t="s">
        <v>380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4" t="str">
        <f>Summary!X3</f>
        <v>Date:-30.04.2014</v>
      </c>
      <c r="X3" s="215"/>
    </row>
    <row r="4" spans="1:24">
      <c r="A4" s="216" t="s">
        <v>399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</row>
    <row r="5" spans="1:24" ht="13.5" customHeight="1">
      <c r="A5" s="190" t="s">
        <v>0</v>
      </c>
      <c r="B5" s="190" t="s">
        <v>1</v>
      </c>
      <c r="C5" s="190" t="s">
        <v>2</v>
      </c>
      <c r="D5" s="190" t="s">
        <v>3</v>
      </c>
      <c r="E5" s="190" t="s">
        <v>33</v>
      </c>
      <c r="F5" s="190" t="s">
        <v>4</v>
      </c>
      <c r="G5" s="190" t="s">
        <v>5</v>
      </c>
      <c r="H5" s="190" t="s">
        <v>6</v>
      </c>
      <c r="I5" s="189" t="s">
        <v>16</v>
      </c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90" t="s">
        <v>21</v>
      </c>
      <c r="X5" s="212" t="s">
        <v>14</v>
      </c>
    </row>
    <row r="6" spans="1:24" ht="27.75" customHeight="1">
      <c r="A6" s="190"/>
      <c r="B6" s="190"/>
      <c r="C6" s="190"/>
      <c r="D6" s="190"/>
      <c r="E6" s="190"/>
      <c r="F6" s="190"/>
      <c r="G6" s="190"/>
      <c r="H6" s="190"/>
      <c r="I6" s="188" t="s">
        <v>7</v>
      </c>
      <c r="J6" s="190" t="s">
        <v>337</v>
      </c>
      <c r="K6" s="190" t="s">
        <v>360</v>
      </c>
      <c r="L6" s="219" t="s">
        <v>15</v>
      </c>
      <c r="M6" s="220" t="s">
        <v>10</v>
      </c>
      <c r="N6" s="190" t="s">
        <v>9</v>
      </c>
      <c r="O6" s="192" t="s">
        <v>17</v>
      </c>
      <c r="P6" s="192"/>
      <c r="Q6" s="190" t="s">
        <v>18</v>
      </c>
      <c r="R6" s="190"/>
      <c r="S6" s="190" t="s">
        <v>308</v>
      </c>
      <c r="T6" s="190"/>
      <c r="U6" s="218" t="s">
        <v>13</v>
      </c>
      <c r="V6" s="221" t="s">
        <v>8</v>
      </c>
      <c r="W6" s="190"/>
      <c r="X6" s="212"/>
    </row>
    <row r="7" spans="1:24" ht="32.25" customHeight="1">
      <c r="A7" s="190"/>
      <c r="B7" s="190"/>
      <c r="C7" s="190"/>
      <c r="D7" s="190"/>
      <c r="E7" s="190"/>
      <c r="F7" s="190"/>
      <c r="G7" s="190"/>
      <c r="H7" s="190"/>
      <c r="I7" s="188"/>
      <c r="J7" s="190"/>
      <c r="K7" s="190"/>
      <c r="L7" s="219"/>
      <c r="M7" s="220"/>
      <c r="N7" s="190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218"/>
      <c r="V7" s="221"/>
      <c r="W7" s="190"/>
      <c r="X7" s="212"/>
    </row>
    <row r="8" spans="1:24" ht="38.25">
      <c r="A8" s="179">
        <v>1</v>
      </c>
      <c r="B8" s="196" t="s">
        <v>158</v>
      </c>
      <c r="C8" s="198" t="s">
        <v>38</v>
      </c>
      <c r="D8" s="22" t="s">
        <v>161</v>
      </c>
      <c r="E8" s="14">
        <v>1</v>
      </c>
      <c r="F8" s="22" t="s">
        <v>159</v>
      </c>
      <c r="G8" s="197" t="s">
        <v>328</v>
      </c>
      <c r="H8" s="222">
        <v>516.71</v>
      </c>
      <c r="I8" s="3"/>
      <c r="J8" s="199"/>
      <c r="K8" s="199"/>
      <c r="L8" s="35"/>
      <c r="M8" s="36"/>
      <c r="N8" s="35"/>
      <c r="O8" s="35"/>
      <c r="P8" s="35"/>
      <c r="Q8" s="35"/>
      <c r="R8" s="35"/>
      <c r="S8" s="35"/>
      <c r="T8" s="35"/>
      <c r="U8" s="35"/>
      <c r="V8" s="35"/>
      <c r="W8" s="195"/>
      <c r="X8" s="37"/>
    </row>
    <row r="9" spans="1:24" ht="48.75" customHeight="1">
      <c r="A9" s="179"/>
      <c r="B9" s="196"/>
      <c r="C9" s="198"/>
      <c r="D9" s="22" t="s">
        <v>162</v>
      </c>
      <c r="E9" s="14">
        <v>2</v>
      </c>
      <c r="F9" s="22" t="s">
        <v>160</v>
      </c>
      <c r="G9" s="197"/>
      <c r="H9" s="222"/>
      <c r="I9" s="3"/>
      <c r="J9" s="201"/>
      <c r="K9" s="201"/>
      <c r="L9" s="35"/>
      <c r="M9" s="36"/>
      <c r="N9" s="35"/>
      <c r="O9" s="35"/>
      <c r="P9" s="35"/>
      <c r="Q9" s="35"/>
      <c r="R9" s="35"/>
      <c r="S9" s="35"/>
      <c r="T9" s="35"/>
      <c r="U9" s="35"/>
      <c r="V9" s="35"/>
      <c r="W9" s="195"/>
      <c r="X9" s="37"/>
    </row>
    <row r="10" spans="1:24">
      <c r="A10" s="179">
        <v>2</v>
      </c>
      <c r="B10" s="196" t="s">
        <v>163</v>
      </c>
      <c r="C10" s="198" t="s">
        <v>164</v>
      </c>
      <c r="D10" s="24" t="s">
        <v>168</v>
      </c>
      <c r="E10" s="14">
        <v>1</v>
      </c>
      <c r="F10" s="19" t="s">
        <v>165</v>
      </c>
      <c r="G10" s="197" t="s">
        <v>291</v>
      </c>
      <c r="H10" s="222">
        <v>774.01</v>
      </c>
      <c r="I10" s="3"/>
      <c r="J10" s="199" t="s">
        <v>343</v>
      </c>
      <c r="K10" s="199" t="s">
        <v>359</v>
      </c>
      <c r="L10" s="33"/>
      <c r="M10" s="34"/>
      <c r="N10" s="34"/>
      <c r="O10" s="34"/>
      <c r="P10" s="33">
        <v>1</v>
      </c>
      <c r="Q10" s="35"/>
      <c r="R10" s="35"/>
      <c r="S10" s="35"/>
      <c r="T10" s="35"/>
      <c r="U10" s="35"/>
      <c r="V10" s="35"/>
      <c r="W10" s="195">
        <v>56.08</v>
      </c>
      <c r="X10" s="37"/>
    </row>
    <row r="11" spans="1:24" ht="51" customHeight="1">
      <c r="A11" s="179"/>
      <c r="B11" s="196"/>
      <c r="C11" s="198"/>
      <c r="D11" s="22" t="s">
        <v>169</v>
      </c>
      <c r="E11" s="14">
        <v>2</v>
      </c>
      <c r="F11" s="19" t="s">
        <v>166</v>
      </c>
      <c r="G11" s="197"/>
      <c r="H11" s="222"/>
      <c r="I11" s="3"/>
      <c r="J11" s="200"/>
      <c r="K11" s="200"/>
      <c r="L11" s="33"/>
      <c r="M11" s="34"/>
      <c r="N11" s="33"/>
      <c r="O11" s="33"/>
      <c r="P11" s="33"/>
      <c r="Q11" s="33"/>
      <c r="R11" s="33">
        <v>1</v>
      </c>
      <c r="S11" s="35"/>
      <c r="T11" s="35"/>
      <c r="U11" s="35"/>
      <c r="V11" s="35"/>
      <c r="W11" s="195"/>
      <c r="X11" s="37" t="s">
        <v>324</v>
      </c>
    </row>
    <row r="12" spans="1:24">
      <c r="A12" s="179"/>
      <c r="B12" s="196"/>
      <c r="C12" s="198"/>
      <c r="D12" s="25" t="s">
        <v>170</v>
      </c>
      <c r="E12" s="14">
        <v>3</v>
      </c>
      <c r="F12" s="19" t="s">
        <v>167</v>
      </c>
      <c r="G12" s="197"/>
      <c r="H12" s="222"/>
      <c r="I12" s="3"/>
      <c r="J12" s="201"/>
      <c r="K12" s="201"/>
      <c r="L12" s="33">
        <v>1</v>
      </c>
      <c r="M12" s="36"/>
      <c r="N12" s="35"/>
      <c r="O12" s="35"/>
      <c r="P12" s="35"/>
      <c r="Q12" s="35"/>
      <c r="R12" s="35"/>
      <c r="S12" s="35"/>
      <c r="T12" s="35"/>
      <c r="U12" s="35"/>
      <c r="V12" s="35"/>
      <c r="W12" s="195"/>
      <c r="X12" s="37"/>
    </row>
    <row r="13" spans="1:24" s="6" customFormat="1" ht="39">
      <c r="A13" s="179">
        <v>3</v>
      </c>
      <c r="B13" s="196" t="s">
        <v>171</v>
      </c>
      <c r="C13" s="198" t="s">
        <v>37</v>
      </c>
      <c r="D13" s="22" t="s">
        <v>51</v>
      </c>
      <c r="E13" s="14">
        <v>1</v>
      </c>
      <c r="F13" s="19" t="s">
        <v>172</v>
      </c>
      <c r="G13" s="197" t="s">
        <v>292</v>
      </c>
      <c r="H13" s="222">
        <v>497.05</v>
      </c>
      <c r="I13" s="3"/>
      <c r="J13" s="199" t="s">
        <v>342</v>
      </c>
      <c r="K13" s="199" t="s">
        <v>359</v>
      </c>
      <c r="L13" s="33"/>
      <c r="M13" s="34"/>
      <c r="N13" s="33"/>
      <c r="O13" s="33"/>
      <c r="P13" s="33"/>
      <c r="Q13" s="33"/>
      <c r="R13" s="33">
        <v>1</v>
      </c>
      <c r="S13" s="35"/>
      <c r="T13" s="35"/>
      <c r="U13" s="35"/>
      <c r="V13" s="35"/>
      <c r="W13" s="195">
        <v>29.88</v>
      </c>
      <c r="X13" s="37" t="s">
        <v>324</v>
      </c>
    </row>
    <row r="14" spans="1:24" s="16" customFormat="1" ht="41.25" customHeight="1">
      <c r="A14" s="179"/>
      <c r="B14" s="196"/>
      <c r="C14" s="198"/>
      <c r="D14" s="22" t="s">
        <v>39</v>
      </c>
      <c r="E14" s="14">
        <v>2</v>
      </c>
      <c r="F14" s="39" t="s">
        <v>173</v>
      </c>
      <c r="G14" s="197"/>
      <c r="H14" s="222"/>
      <c r="I14" s="3"/>
      <c r="J14" s="201"/>
      <c r="K14" s="201"/>
      <c r="L14" s="33"/>
      <c r="M14" s="33"/>
      <c r="N14" s="33"/>
      <c r="O14" s="33">
        <v>1</v>
      </c>
      <c r="P14" s="35"/>
      <c r="Q14" s="35"/>
      <c r="R14" s="35"/>
      <c r="S14" s="35"/>
      <c r="T14" s="35"/>
      <c r="U14" s="35"/>
      <c r="V14" s="35"/>
      <c r="W14" s="195"/>
      <c r="X14" s="4"/>
    </row>
    <row r="15" spans="1:24" ht="39.75" customHeight="1">
      <c r="A15" s="179">
        <v>4</v>
      </c>
      <c r="B15" s="196" t="s">
        <v>174</v>
      </c>
      <c r="C15" s="198" t="s">
        <v>175</v>
      </c>
      <c r="D15" s="22" t="s">
        <v>178</v>
      </c>
      <c r="E15" s="14">
        <v>1</v>
      </c>
      <c r="F15" s="22" t="s">
        <v>176</v>
      </c>
      <c r="G15" s="197" t="s">
        <v>293</v>
      </c>
      <c r="H15" s="222">
        <v>496.42</v>
      </c>
      <c r="I15" s="3"/>
      <c r="J15" s="199" t="s">
        <v>344</v>
      </c>
      <c r="K15" s="199" t="s">
        <v>359</v>
      </c>
      <c r="L15" s="33"/>
      <c r="M15" s="34"/>
      <c r="N15" s="33"/>
      <c r="O15" s="33"/>
      <c r="P15" s="33"/>
      <c r="Q15" s="33"/>
      <c r="R15" s="33">
        <v>1</v>
      </c>
      <c r="S15" s="35"/>
      <c r="T15" s="35"/>
      <c r="U15" s="35"/>
      <c r="V15" s="35"/>
      <c r="W15" s="195"/>
      <c r="X15" s="4"/>
    </row>
    <row r="16" spans="1:24" ht="43.5" customHeight="1">
      <c r="A16" s="179"/>
      <c r="B16" s="196"/>
      <c r="C16" s="198"/>
      <c r="D16" s="25" t="s">
        <v>175</v>
      </c>
      <c r="E16" s="14">
        <v>2</v>
      </c>
      <c r="F16" s="22" t="s">
        <v>177</v>
      </c>
      <c r="G16" s="197"/>
      <c r="H16" s="222"/>
      <c r="I16" s="3"/>
      <c r="J16" s="201"/>
      <c r="K16" s="201"/>
      <c r="L16" s="33"/>
      <c r="M16" s="34"/>
      <c r="N16" s="33"/>
      <c r="O16" s="33"/>
      <c r="P16" s="33"/>
      <c r="Q16" s="33"/>
      <c r="R16" s="33">
        <v>1</v>
      </c>
      <c r="S16" s="35"/>
      <c r="T16" s="35"/>
      <c r="U16" s="35"/>
      <c r="V16" s="35"/>
      <c r="W16" s="195"/>
      <c r="X16" s="4"/>
    </row>
    <row r="17" spans="1:24" s="6" customFormat="1" ht="41.25" customHeight="1">
      <c r="A17" s="179">
        <v>5</v>
      </c>
      <c r="B17" s="196" t="s">
        <v>179</v>
      </c>
      <c r="C17" s="198" t="s">
        <v>180</v>
      </c>
      <c r="D17" s="22" t="s">
        <v>180</v>
      </c>
      <c r="E17" s="14">
        <v>1</v>
      </c>
      <c r="F17" s="22" t="s">
        <v>381</v>
      </c>
      <c r="G17" s="197" t="s">
        <v>295</v>
      </c>
      <c r="H17" s="222">
        <v>529.87</v>
      </c>
      <c r="I17" s="3"/>
      <c r="J17" s="199" t="s">
        <v>345</v>
      </c>
      <c r="K17" s="199" t="s">
        <v>359</v>
      </c>
      <c r="L17" s="33"/>
      <c r="M17" s="34"/>
      <c r="N17" s="33"/>
      <c r="O17" s="33"/>
      <c r="P17" s="33"/>
      <c r="Q17" s="33"/>
      <c r="R17" s="33"/>
      <c r="S17" s="33"/>
      <c r="T17" s="33"/>
      <c r="U17" s="33">
        <v>1</v>
      </c>
      <c r="V17" s="35"/>
      <c r="W17" s="195">
        <v>63.51</v>
      </c>
      <c r="X17" s="4"/>
    </row>
    <row r="18" spans="1:24" s="16" customFormat="1" ht="34.5" customHeight="1">
      <c r="A18" s="179"/>
      <c r="B18" s="196"/>
      <c r="C18" s="198"/>
      <c r="D18" s="22" t="s">
        <v>181</v>
      </c>
      <c r="E18" s="14">
        <v>2</v>
      </c>
      <c r="F18" s="22" t="s">
        <v>382</v>
      </c>
      <c r="G18" s="197"/>
      <c r="H18" s="222"/>
      <c r="I18" s="3"/>
      <c r="J18" s="201"/>
      <c r="K18" s="201"/>
      <c r="L18" s="33"/>
      <c r="M18" s="33"/>
      <c r="N18" s="34">
        <v>1</v>
      </c>
      <c r="O18" s="35"/>
      <c r="P18" s="35"/>
      <c r="Q18" s="35"/>
      <c r="R18" s="35"/>
      <c r="S18" s="35"/>
      <c r="T18" s="35"/>
      <c r="U18" s="35"/>
      <c r="V18" s="35"/>
      <c r="W18" s="195"/>
      <c r="X18" s="4" t="s">
        <v>314</v>
      </c>
    </row>
    <row r="19" spans="1:24" ht="24.75" customHeight="1">
      <c r="A19" s="179">
        <v>6</v>
      </c>
      <c r="B19" s="196" t="s">
        <v>182</v>
      </c>
      <c r="C19" s="198" t="s">
        <v>183</v>
      </c>
      <c r="D19" s="22" t="s">
        <v>183</v>
      </c>
      <c r="E19" s="14">
        <v>1</v>
      </c>
      <c r="F19" s="52" t="s">
        <v>383</v>
      </c>
      <c r="G19" s="197" t="s">
        <v>294</v>
      </c>
      <c r="H19" s="222">
        <v>766.96</v>
      </c>
      <c r="I19" s="3"/>
      <c r="J19" s="199" t="s">
        <v>346</v>
      </c>
      <c r="K19" s="199" t="s">
        <v>359</v>
      </c>
      <c r="L19" s="33"/>
      <c r="M19" s="34"/>
      <c r="N19" s="33"/>
      <c r="O19" s="33"/>
      <c r="P19" s="33"/>
      <c r="Q19" s="33"/>
      <c r="R19" s="33"/>
      <c r="S19" s="33"/>
      <c r="T19" s="33"/>
      <c r="U19" s="33">
        <v>1</v>
      </c>
      <c r="V19" s="35"/>
      <c r="W19" s="195">
        <v>379.3</v>
      </c>
      <c r="X19" s="4"/>
    </row>
    <row r="20" spans="1:24" ht="13.5" customHeight="1">
      <c r="A20" s="179"/>
      <c r="B20" s="196"/>
      <c r="C20" s="198"/>
      <c r="D20" s="22" t="s">
        <v>185</v>
      </c>
      <c r="E20" s="14">
        <v>2</v>
      </c>
      <c r="F20" s="19" t="s">
        <v>384</v>
      </c>
      <c r="G20" s="197"/>
      <c r="H20" s="222"/>
      <c r="I20" s="3"/>
      <c r="J20" s="200"/>
      <c r="K20" s="200"/>
      <c r="L20" s="33"/>
      <c r="M20" s="34"/>
      <c r="N20" s="33"/>
      <c r="O20" s="33"/>
      <c r="P20" s="33"/>
      <c r="Q20" s="33"/>
      <c r="R20" s="33"/>
      <c r="S20" s="33"/>
      <c r="T20" s="33"/>
      <c r="U20" s="33">
        <v>1</v>
      </c>
      <c r="V20" s="35"/>
      <c r="W20" s="195"/>
      <c r="X20" s="38" t="s">
        <v>333</v>
      </c>
    </row>
    <row r="21" spans="1:24" ht="24" customHeight="1">
      <c r="A21" s="179"/>
      <c r="B21" s="196"/>
      <c r="C21" s="198"/>
      <c r="D21" s="23" t="s">
        <v>186</v>
      </c>
      <c r="E21" s="14">
        <v>3</v>
      </c>
      <c r="F21" s="19" t="s">
        <v>184</v>
      </c>
      <c r="G21" s="197"/>
      <c r="H21" s="222"/>
      <c r="I21" s="3"/>
      <c r="J21" s="201"/>
      <c r="K21" s="201"/>
      <c r="L21" s="33"/>
      <c r="M21" s="34"/>
      <c r="N21" s="33"/>
      <c r="O21" s="33"/>
      <c r="P21" s="33"/>
      <c r="Q21" s="33"/>
      <c r="R21" s="33"/>
      <c r="S21" s="33"/>
      <c r="T21" s="33"/>
      <c r="U21" s="33">
        <v>1</v>
      </c>
      <c r="V21" s="35"/>
      <c r="W21" s="195"/>
      <c r="X21" s="4"/>
    </row>
    <row r="22" spans="1:24" ht="15" customHeight="1">
      <c r="A22" s="1"/>
      <c r="B22" s="223" t="s">
        <v>23</v>
      </c>
      <c r="C22" s="224"/>
      <c r="D22" s="225"/>
      <c r="E22" s="63">
        <f>E9+E12+E14+E16+E18+E21</f>
        <v>14</v>
      </c>
      <c r="F22" s="1"/>
      <c r="G22" s="1"/>
      <c r="H22" s="1">
        <f>SUM(H8:H21)</f>
        <v>3581.02</v>
      </c>
      <c r="I22" s="1">
        <f>SUM(I8:I21)</f>
        <v>0</v>
      </c>
      <c r="J22" s="1"/>
      <c r="K22" s="1"/>
      <c r="L22" s="63">
        <f t="shared" ref="L22:W22" si="0">SUM(L8:L21)</f>
        <v>1</v>
      </c>
      <c r="M22" s="63">
        <f t="shared" si="0"/>
        <v>0</v>
      </c>
      <c r="N22" s="63">
        <f t="shared" si="0"/>
        <v>1</v>
      </c>
      <c r="O22" s="63">
        <f t="shared" si="0"/>
        <v>1</v>
      </c>
      <c r="P22" s="63">
        <f t="shared" si="0"/>
        <v>1</v>
      </c>
      <c r="Q22" s="63">
        <f t="shared" si="0"/>
        <v>0</v>
      </c>
      <c r="R22" s="63">
        <f t="shared" si="0"/>
        <v>4</v>
      </c>
      <c r="S22" s="63">
        <f t="shared" si="0"/>
        <v>0</v>
      </c>
      <c r="T22" s="63">
        <f t="shared" si="0"/>
        <v>0</v>
      </c>
      <c r="U22" s="63">
        <f t="shared" si="0"/>
        <v>4</v>
      </c>
      <c r="V22" s="63">
        <f t="shared" si="0"/>
        <v>0</v>
      </c>
      <c r="W22" s="64">
        <f t="shared" si="0"/>
        <v>528.77</v>
      </c>
      <c r="X22" s="1"/>
    </row>
  </sheetData>
  <mergeCells count="76">
    <mergeCell ref="B22:D22"/>
    <mergeCell ref="J8:J9"/>
    <mergeCell ref="K8:K9"/>
    <mergeCell ref="J10:J12"/>
    <mergeCell ref="K10:K12"/>
    <mergeCell ref="J13:J14"/>
    <mergeCell ref="K13:K14"/>
    <mergeCell ref="J15:J16"/>
    <mergeCell ref="K15:K16"/>
    <mergeCell ref="H13:H14"/>
    <mergeCell ref="W19:W21"/>
    <mergeCell ref="A19:A21"/>
    <mergeCell ref="B19:B21"/>
    <mergeCell ref="C19:C21"/>
    <mergeCell ref="G19:G21"/>
    <mergeCell ref="H19:H21"/>
    <mergeCell ref="J19:J21"/>
    <mergeCell ref="K19:K21"/>
    <mergeCell ref="W13:W14"/>
    <mergeCell ref="W15:W16"/>
    <mergeCell ref="A17:A18"/>
    <mergeCell ref="B17:B18"/>
    <mergeCell ref="C17:C18"/>
    <mergeCell ref="G17:G18"/>
    <mergeCell ref="H17:H18"/>
    <mergeCell ref="W17:W18"/>
    <mergeCell ref="A15:A16"/>
    <mergeCell ref="B15:B16"/>
    <mergeCell ref="C15:C16"/>
    <mergeCell ref="G15:G16"/>
    <mergeCell ref="H15:H16"/>
    <mergeCell ref="J17:J18"/>
    <mergeCell ref="K17:K18"/>
    <mergeCell ref="W10:W12"/>
    <mergeCell ref="A13:A14"/>
    <mergeCell ref="A8:A9"/>
    <mergeCell ref="B8:B9"/>
    <mergeCell ref="C8:C9"/>
    <mergeCell ref="G8:G9"/>
    <mergeCell ref="H8:H9"/>
    <mergeCell ref="W8:W9"/>
    <mergeCell ref="A10:A12"/>
    <mergeCell ref="B10:B12"/>
    <mergeCell ref="C10:C12"/>
    <mergeCell ref="G10:G12"/>
    <mergeCell ref="H10:H12"/>
    <mergeCell ref="B13:B14"/>
    <mergeCell ref="C13:C14"/>
    <mergeCell ref="G13:G14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S6:T6"/>
    <mergeCell ref="W3:X3"/>
    <mergeCell ref="G5:G7"/>
    <mergeCell ref="A2:X2"/>
    <mergeCell ref="Q6:R6"/>
    <mergeCell ref="H5:H7"/>
    <mergeCell ref="J6:J7"/>
    <mergeCell ref="K6:K7"/>
    <mergeCell ref="A3:V3"/>
    <mergeCell ref="W5:W7"/>
    <mergeCell ref="F5:F7"/>
    <mergeCell ref="A4:X4"/>
    <mergeCell ref="U6:U7"/>
    <mergeCell ref="O6:P6"/>
    <mergeCell ref="I5:V5"/>
  </mergeCells>
  <pageMargins left="0.16" right="0.08" top="0.33" bottom="0.19" header="0.14000000000000001" footer="0.1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6"/>
  <sheetViews>
    <sheetView tabSelected="1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P15" sqref="P15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.42578125" bestFit="1" customWidth="1"/>
    <col min="5" max="5" width="4.140625" style="65" customWidth="1"/>
    <col min="6" max="6" width="12.7109375" customWidth="1"/>
    <col min="7" max="7" width="14" customWidth="1"/>
    <col min="8" max="8" width="10.28515625" customWidth="1"/>
    <col min="9" max="10" width="3.5703125" hidden="1" customWidth="1"/>
    <col min="11" max="11" width="5.140625" hidden="1" customWidth="1"/>
    <col min="12" max="12" width="10.7109375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2.57031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7.5703125" customWidth="1"/>
    <col min="26" max="26" width="8.28515625" customWidth="1"/>
  </cols>
  <sheetData>
    <row r="1" spans="1:26" ht="15">
      <c r="A1" s="191" t="s">
        <v>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1:26" ht="15">
      <c r="A2" s="226" t="str">
        <f>Patna!A2</f>
        <v>Progress Report for the construction of Model School (2009-10)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8"/>
    </row>
    <row r="3" spans="1:26" ht="15">
      <c r="A3" s="217" t="s">
        <v>385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4" t="str">
        <f>Summary!X3</f>
        <v>Date:-30.04.2014</v>
      </c>
      <c r="Z3" s="215"/>
    </row>
    <row r="4" spans="1:26" ht="21.75" customHeight="1">
      <c r="A4" s="193" t="s">
        <v>400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</row>
    <row r="5" spans="1:26" ht="12.75" customHeight="1">
      <c r="A5" s="190" t="s">
        <v>0</v>
      </c>
      <c r="B5" s="190" t="s">
        <v>1</v>
      </c>
      <c r="C5" s="190" t="s">
        <v>2</v>
      </c>
      <c r="D5" s="190" t="s">
        <v>3</v>
      </c>
      <c r="E5" s="190" t="s">
        <v>0</v>
      </c>
      <c r="F5" s="190" t="s">
        <v>4</v>
      </c>
      <c r="G5" s="190" t="s">
        <v>5</v>
      </c>
      <c r="H5" s="190" t="s">
        <v>6</v>
      </c>
      <c r="I5" s="190" t="s">
        <v>20</v>
      </c>
      <c r="J5" s="190" t="s">
        <v>21</v>
      </c>
      <c r="K5" s="189" t="s">
        <v>16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90" t="s">
        <v>21</v>
      </c>
      <c r="Z5" s="212" t="s">
        <v>14</v>
      </c>
    </row>
    <row r="6" spans="1:26" ht="18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88" t="s">
        <v>7</v>
      </c>
      <c r="L6" s="190" t="s">
        <v>337</v>
      </c>
      <c r="M6" s="190" t="s">
        <v>364</v>
      </c>
      <c r="N6" s="189" t="s">
        <v>15</v>
      </c>
      <c r="O6" s="188" t="s">
        <v>10</v>
      </c>
      <c r="P6" s="190" t="s">
        <v>9</v>
      </c>
      <c r="Q6" s="188" t="s">
        <v>17</v>
      </c>
      <c r="R6" s="188"/>
      <c r="S6" s="188" t="s">
        <v>18</v>
      </c>
      <c r="T6" s="188"/>
      <c r="U6" s="188" t="s">
        <v>308</v>
      </c>
      <c r="V6" s="188"/>
      <c r="W6" s="192" t="s">
        <v>13</v>
      </c>
      <c r="X6" s="190" t="s">
        <v>8</v>
      </c>
      <c r="Y6" s="190"/>
      <c r="Z6" s="212"/>
    </row>
    <row r="7" spans="1:26" ht="23.2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88"/>
      <c r="L7" s="190"/>
      <c r="M7" s="190"/>
      <c r="N7" s="189"/>
      <c r="O7" s="188"/>
      <c r="P7" s="190"/>
      <c r="Q7" s="60" t="s">
        <v>11</v>
      </c>
      <c r="R7" s="60" t="s">
        <v>12</v>
      </c>
      <c r="S7" s="60" t="s">
        <v>11</v>
      </c>
      <c r="T7" s="60" t="s">
        <v>12</v>
      </c>
      <c r="U7" s="60" t="s">
        <v>11</v>
      </c>
      <c r="V7" s="60" t="s">
        <v>12</v>
      </c>
      <c r="W7" s="192"/>
      <c r="X7" s="190"/>
      <c r="Y7" s="190"/>
      <c r="Z7" s="212"/>
    </row>
    <row r="8" spans="1:26" ht="39" customHeight="1">
      <c r="A8" s="179">
        <v>1</v>
      </c>
      <c r="B8" s="196" t="s">
        <v>52</v>
      </c>
      <c r="C8" s="198" t="s">
        <v>53</v>
      </c>
      <c r="D8" s="22" t="s">
        <v>81</v>
      </c>
      <c r="E8" s="14">
        <v>1</v>
      </c>
      <c r="F8" s="19" t="s">
        <v>54</v>
      </c>
      <c r="G8" s="197" t="s">
        <v>313</v>
      </c>
      <c r="H8" s="114">
        <v>804.03</v>
      </c>
      <c r="I8" s="21"/>
      <c r="J8" s="3"/>
      <c r="K8" s="13"/>
      <c r="L8" s="230" t="s">
        <v>347</v>
      </c>
      <c r="M8" s="230" t="s">
        <v>335</v>
      </c>
      <c r="N8" s="29"/>
      <c r="O8" s="29"/>
      <c r="P8" s="29"/>
      <c r="Q8" s="29">
        <v>1</v>
      </c>
      <c r="R8" s="28"/>
      <c r="S8" s="28"/>
      <c r="T8" s="28"/>
      <c r="U8" s="28"/>
      <c r="V8" s="28"/>
      <c r="W8" s="28"/>
      <c r="X8" s="28"/>
      <c r="Y8" s="232">
        <v>105.32</v>
      </c>
      <c r="Z8" s="40" t="s">
        <v>329</v>
      </c>
    </row>
    <row r="9" spans="1:26" ht="43.5" customHeight="1">
      <c r="A9" s="179"/>
      <c r="B9" s="196"/>
      <c r="C9" s="198"/>
      <c r="D9" s="22" t="s">
        <v>81</v>
      </c>
      <c r="E9" s="14">
        <v>2</v>
      </c>
      <c r="F9" s="19" t="s">
        <v>366</v>
      </c>
      <c r="G9" s="197"/>
      <c r="H9" s="114"/>
      <c r="I9" s="21"/>
      <c r="J9" s="3"/>
      <c r="K9" s="13"/>
      <c r="L9" s="233"/>
      <c r="M9" s="233"/>
      <c r="N9" s="29"/>
      <c r="O9" s="29"/>
      <c r="P9" s="29"/>
      <c r="Q9" s="29"/>
      <c r="R9" s="29"/>
      <c r="S9" s="29"/>
      <c r="T9" s="29">
        <v>1</v>
      </c>
      <c r="U9" s="28"/>
      <c r="V9" s="28"/>
      <c r="W9" s="28"/>
      <c r="X9" s="28"/>
      <c r="Y9" s="232"/>
      <c r="Z9" s="42" t="s">
        <v>365</v>
      </c>
    </row>
    <row r="10" spans="1:26" ht="33" customHeight="1">
      <c r="A10" s="179"/>
      <c r="B10" s="196"/>
      <c r="C10" s="198"/>
      <c r="D10" s="23" t="s">
        <v>82</v>
      </c>
      <c r="E10" s="14">
        <v>3</v>
      </c>
      <c r="F10" s="19" t="s">
        <v>55</v>
      </c>
      <c r="G10" s="197"/>
      <c r="H10" s="114"/>
      <c r="I10" s="21"/>
      <c r="J10" s="3"/>
      <c r="K10" s="13"/>
      <c r="L10" s="231"/>
      <c r="M10" s="231"/>
      <c r="N10" s="29"/>
      <c r="O10" s="29"/>
      <c r="P10" s="29"/>
      <c r="Q10" s="29"/>
      <c r="R10" s="29">
        <v>1</v>
      </c>
      <c r="S10" s="28"/>
      <c r="T10" s="28"/>
      <c r="U10" s="28"/>
      <c r="V10" s="28"/>
      <c r="W10" s="28"/>
      <c r="X10" s="28"/>
      <c r="Y10" s="232"/>
      <c r="Z10" s="40"/>
    </row>
    <row r="11" spans="1:26" ht="37.5" customHeight="1">
      <c r="A11" s="179">
        <v>2</v>
      </c>
      <c r="B11" s="196" t="s">
        <v>56</v>
      </c>
      <c r="C11" s="198" t="s">
        <v>57</v>
      </c>
      <c r="D11" s="24" t="s">
        <v>83</v>
      </c>
      <c r="E11" s="14">
        <v>1</v>
      </c>
      <c r="F11" s="27" t="s">
        <v>58</v>
      </c>
      <c r="G11" s="197" t="s">
        <v>297</v>
      </c>
      <c r="H11" s="114">
        <v>801.92</v>
      </c>
      <c r="I11" s="21"/>
      <c r="J11" s="3"/>
      <c r="K11" s="13"/>
      <c r="L11" s="230" t="s">
        <v>347</v>
      </c>
      <c r="M11" s="230" t="s">
        <v>335</v>
      </c>
      <c r="N11" s="29"/>
      <c r="O11" s="29">
        <v>1</v>
      </c>
      <c r="P11" s="28"/>
      <c r="Q11" s="28"/>
      <c r="R11" s="28"/>
      <c r="S11" s="28"/>
      <c r="T11" s="28"/>
      <c r="U11" s="28"/>
      <c r="V11" s="28"/>
      <c r="W11" s="28"/>
      <c r="X11" s="28"/>
      <c r="Y11" s="232">
        <v>106.05</v>
      </c>
      <c r="Z11" s="41"/>
    </row>
    <row r="12" spans="1:26" ht="35.25" customHeight="1">
      <c r="A12" s="179"/>
      <c r="B12" s="196"/>
      <c r="C12" s="198"/>
      <c r="D12" s="22" t="s">
        <v>57</v>
      </c>
      <c r="E12" s="14">
        <v>2</v>
      </c>
      <c r="F12" s="27" t="s">
        <v>309</v>
      </c>
      <c r="G12" s="197"/>
      <c r="H12" s="114"/>
      <c r="I12" s="21"/>
      <c r="J12" s="3"/>
      <c r="K12" s="13"/>
      <c r="L12" s="233"/>
      <c r="M12" s="233"/>
      <c r="N12" s="29"/>
      <c r="O12" s="29"/>
      <c r="P12" s="29"/>
      <c r="Q12" s="29"/>
      <c r="R12" s="29"/>
      <c r="S12" s="29"/>
      <c r="T12" s="29">
        <v>1</v>
      </c>
      <c r="U12" s="28"/>
      <c r="V12" s="28"/>
      <c r="W12" s="28"/>
      <c r="X12" s="28"/>
      <c r="Y12" s="232"/>
      <c r="Z12" s="42" t="s">
        <v>363</v>
      </c>
    </row>
    <row r="13" spans="1:26" ht="45">
      <c r="A13" s="179"/>
      <c r="B13" s="196"/>
      <c r="C13" s="198"/>
      <c r="D13" s="62" t="s">
        <v>84</v>
      </c>
      <c r="E13" s="14">
        <v>3</v>
      </c>
      <c r="F13" s="27" t="s">
        <v>310</v>
      </c>
      <c r="G13" s="197"/>
      <c r="H13" s="114"/>
      <c r="I13" s="21"/>
      <c r="J13" s="3"/>
      <c r="K13" s="13"/>
      <c r="L13" s="231"/>
      <c r="M13" s="231"/>
      <c r="N13" s="29"/>
      <c r="O13" s="29"/>
      <c r="P13" s="29"/>
      <c r="Q13" s="29"/>
      <c r="R13" s="29"/>
      <c r="S13" s="29"/>
      <c r="T13" s="29">
        <v>1</v>
      </c>
      <c r="U13" s="28"/>
      <c r="V13" s="28"/>
      <c r="W13" s="28"/>
      <c r="X13" s="28"/>
      <c r="Y13" s="232"/>
      <c r="Z13" s="40"/>
    </row>
    <row r="14" spans="1:26" s="6" customFormat="1" ht="34.5" customHeight="1">
      <c r="A14" s="179">
        <v>3</v>
      </c>
      <c r="B14" s="196" t="s">
        <v>59</v>
      </c>
      <c r="C14" s="198" t="s">
        <v>60</v>
      </c>
      <c r="D14" s="22" t="s">
        <v>85</v>
      </c>
      <c r="E14" s="14">
        <v>1</v>
      </c>
      <c r="F14" s="19" t="s">
        <v>61</v>
      </c>
      <c r="G14" s="197" t="s">
        <v>298</v>
      </c>
      <c r="H14" s="114">
        <v>554.91</v>
      </c>
      <c r="I14" s="21"/>
      <c r="J14" s="3"/>
      <c r="K14" s="13"/>
      <c r="L14" s="230" t="s">
        <v>348</v>
      </c>
      <c r="M14" s="230" t="s">
        <v>335</v>
      </c>
      <c r="N14" s="29"/>
      <c r="O14" s="29"/>
      <c r="P14" s="29"/>
      <c r="Q14" s="29"/>
      <c r="R14" s="29"/>
      <c r="S14" s="29"/>
      <c r="T14" s="29">
        <v>1</v>
      </c>
      <c r="U14" s="28"/>
      <c r="V14" s="28"/>
      <c r="W14" s="28"/>
      <c r="X14" s="28"/>
      <c r="Y14" s="232">
        <v>99.32</v>
      </c>
      <c r="Z14" s="41" t="s">
        <v>331</v>
      </c>
    </row>
    <row r="15" spans="1:26" s="16" customFormat="1" ht="43.5" customHeight="1">
      <c r="A15" s="179"/>
      <c r="B15" s="196"/>
      <c r="C15" s="198"/>
      <c r="D15" s="22" t="s">
        <v>86</v>
      </c>
      <c r="E15" s="14">
        <v>2</v>
      </c>
      <c r="F15" s="19" t="s">
        <v>62</v>
      </c>
      <c r="G15" s="197"/>
      <c r="H15" s="114"/>
      <c r="I15" s="21"/>
      <c r="J15" s="3"/>
      <c r="K15" s="13"/>
      <c r="L15" s="231"/>
      <c r="M15" s="231"/>
      <c r="N15" s="29"/>
      <c r="O15" s="29"/>
      <c r="P15" s="29">
        <v>1</v>
      </c>
      <c r="Q15" s="28"/>
      <c r="R15" s="28"/>
      <c r="S15" s="28"/>
      <c r="T15" s="28"/>
      <c r="U15" s="28"/>
      <c r="V15" s="28"/>
      <c r="W15" s="28"/>
      <c r="X15" s="28"/>
      <c r="Y15" s="232"/>
      <c r="Z15" s="42" t="s">
        <v>367</v>
      </c>
    </row>
    <row r="16" spans="1:26" ht="18.75" customHeight="1">
      <c r="A16" s="1"/>
      <c r="B16" s="1"/>
      <c r="C16" s="229" t="s">
        <v>23</v>
      </c>
      <c r="D16" s="229"/>
      <c r="E16" s="61">
        <f>E10+E13+E15</f>
        <v>8</v>
      </c>
      <c r="F16" s="1"/>
      <c r="G16" s="1"/>
      <c r="H16" s="68">
        <f>SUM(H8:H15)</f>
        <v>2160.8599999999997</v>
      </c>
      <c r="I16" s="17"/>
      <c r="J16" s="17">
        <f>SUM(J8:J15)</f>
        <v>0</v>
      </c>
      <c r="K16" s="18">
        <f>SUM(K8:K15)</f>
        <v>0</v>
      </c>
      <c r="L16" s="17"/>
      <c r="M16" s="17"/>
      <c r="N16" s="67">
        <f t="shared" ref="N16:Y16" si="0">SUM(N8:N15)</f>
        <v>0</v>
      </c>
      <c r="O16" s="67">
        <f>SUM(O8:O15)</f>
        <v>1</v>
      </c>
      <c r="P16" s="67">
        <f>SUM(P8:P15)</f>
        <v>1</v>
      </c>
      <c r="Q16" s="67">
        <f>SUM(Q8:Q15)</f>
        <v>1</v>
      </c>
      <c r="R16" s="67">
        <f t="shared" si="0"/>
        <v>1</v>
      </c>
      <c r="S16" s="67">
        <f t="shared" si="0"/>
        <v>0</v>
      </c>
      <c r="T16" s="67">
        <f t="shared" si="0"/>
        <v>4</v>
      </c>
      <c r="U16" s="67">
        <f t="shared" si="0"/>
        <v>0</v>
      </c>
      <c r="V16" s="67">
        <f t="shared" si="0"/>
        <v>0</v>
      </c>
      <c r="W16" s="67">
        <f t="shared" si="0"/>
        <v>0</v>
      </c>
      <c r="X16" s="67">
        <f t="shared" si="0"/>
        <v>0</v>
      </c>
      <c r="Y16" s="68">
        <f t="shared" si="0"/>
        <v>310.69</v>
      </c>
      <c r="Z16" s="1"/>
    </row>
  </sheetData>
  <mergeCells count="54">
    <mergeCell ref="A3:X3"/>
    <mergeCell ref="A1:Z1"/>
    <mergeCell ref="Y3:Z3"/>
    <mergeCell ref="A4:Z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W6:W7"/>
    <mergeCell ref="X6:X7"/>
    <mergeCell ref="Z5:Z7"/>
    <mergeCell ref="K6:K7"/>
    <mergeCell ref="L6:L7"/>
    <mergeCell ref="M6:M7"/>
    <mergeCell ref="N6:N7"/>
    <mergeCell ref="O6:O7"/>
    <mergeCell ref="P6:P7"/>
    <mergeCell ref="Q6:R6"/>
    <mergeCell ref="S6:T6"/>
    <mergeCell ref="U6:V6"/>
    <mergeCell ref="Y5:Y7"/>
    <mergeCell ref="H11:H13"/>
    <mergeCell ref="L11:L13"/>
    <mergeCell ref="M11:M13"/>
    <mergeCell ref="Y11:Y13"/>
    <mergeCell ref="A8:A10"/>
    <mergeCell ref="B8:B10"/>
    <mergeCell ref="C8:C10"/>
    <mergeCell ref="G8:G10"/>
    <mergeCell ref="H8:H10"/>
    <mergeCell ref="L8:L10"/>
    <mergeCell ref="A2:Z2"/>
    <mergeCell ref="C16:D16"/>
    <mergeCell ref="M14:M15"/>
    <mergeCell ref="Y14:Y15"/>
    <mergeCell ref="A14:A15"/>
    <mergeCell ref="B14:B15"/>
    <mergeCell ref="C14:C15"/>
    <mergeCell ref="G14:G15"/>
    <mergeCell ref="H14:H15"/>
    <mergeCell ref="L14:L15"/>
    <mergeCell ref="M8:M10"/>
    <mergeCell ref="Y8:Y10"/>
    <mergeCell ref="A11:A13"/>
    <mergeCell ref="B11:B13"/>
    <mergeCell ref="C11:C13"/>
    <mergeCell ref="G11:G13"/>
  </mergeCells>
  <pageMargins left="0.16" right="0.16" top="0.56000000000000005" bottom="0.13" header="0.13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Z19"/>
  <sheetViews>
    <sheetView workbookViewId="0">
      <pane xSplit="1" ySplit="7" topLeftCell="B1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1" sqref="U11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" customWidth="1"/>
    <col min="5" max="5" width="4.140625" style="65" customWidth="1"/>
    <col min="6" max="6" width="12.7109375" customWidth="1"/>
    <col min="7" max="7" width="14" customWidth="1"/>
    <col min="8" max="8" width="9" customWidth="1"/>
    <col min="9" max="9" width="0.140625" customWidth="1"/>
    <col min="10" max="10" width="0.140625" hidden="1" customWidth="1"/>
    <col min="11" max="11" width="5" style="65" hidden="1" customWidth="1"/>
    <col min="12" max="12" width="9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3.1406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7.5703125" customWidth="1"/>
    <col min="26" max="26" width="8.28515625" customWidth="1"/>
  </cols>
  <sheetData>
    <row r="1" spans="1:26" ht="15">
      <c r="A1" s="191" t="s">
        <v>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1:26" ht="15">
      <c r="A2" s="226" t="str">
        <f>Patna!A2</f>
        <v>Progress Report for the construction of Model School (2009-10)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8"/>
    </row>
    <row r="3" spans="1:26" ht="15">
      <c r="A3" s="217" t="s">
        <v>386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4" t="str">
        <f>Summary!X3</f>
        <v>Date:-30.04.2014</v>
      </c>
      <c r="Z3" s="215"/>
    </row>
    <row r="4" spans="1:26" ht="15">
      <c r="A4" s="193" t="s">
        <v>401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</row>
    <row r="5" spans="1:26" ht="12.75" customHeight="1">
      <c r="A5" s="190" t="s">
        <v>0</v>
      </c>
      <c r="B5" s="190" t="s">
        <v>1</v>
      </c>
      <c r="C5" s="190" t="s">
        <v>2</v>
      </c>
      <c r="D5" s="190" t="s">
        <v>3</v>
      </c>
      <c r="E5" s="190" t="s">
        <v>0</v>
      </c>
      <c r="F5" s="190" t="s">
        <v>4</v>
      </c>
      <c r="G5" s="190" t="s">
        <v>5</v>
      </c>
      <c r="H5" s="190" t="s">
        <v>6</v>
      </c>
      <c r="I5" s="190" t="s">
        <v>20</v>
      </c>
      <c r="J5" s="190" t="s">
        <v>21</v>
      </c>
      <c r="K5" s="189" t="s">
        <v>16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90" t="s">
        <v>21</v>
      </c>
      <c r="Z5" s="212" t="s">
        <v>14</v>
      </c>
    </row>
    <row r="6" spans="1:26" ht="18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88" t="s">
        <v>7</v>
      </c>
      <c r="L6" s="190" t="s">
        <v>337</v>
      </c>
      <c r="M6" s="190" t="s">
        <v>364</v>
      </c>
      <c r="N6" s="219" t="s">
        <v>15</v>
      </c>
      <c r="O6" s="220" t="s">
        <v>10</v>
      </c>
      <c r="P6" s="190" t="s">
        <v>9</v>
      </c>
      <c r="Q6" s="188" t="s">
        <v>17</v>
      </c>
      <c r="R6" s="188"/>
      <c r="S6" s="188" t="s">
        <v>18</v>
      </c>
      <c r="T6" s="188"/>
      <c r="U6" s="188" t="s">
        <v>308</v>
      </c>
      <c r="V6" s="188"/>
      <c r="W6" s="218" t="s">
        <v>13</v>
      </c>
      <c r="X6" s="221" t="s">
        <v>8</v>
      </c>
      <c r="Y6" s="190"/>
      <c r="Z6" s="212"/>
    </row>
    <row r="7" spans="1:26" ht="33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88"/>
      <c r="L7" s="190"/>
      <c r="M7" s="190"/>
      <c r="N7" s="219"/>
      <c r="O7" s="220"/>
      <c r="P7" s="190"/>
      <c r="Q7" s="20" t="s">
        <v>11</v>
      </c>
      <c r="R7" s="20" t="s">
        <v>12</v>
      </c>
      <c r="S7" s="20" t="s">
        <v>11</v>
      </c>
      <c r="T7" s="20" t="s">
        <v>12</v>
      </c>
      <c r="U7" s="20" t="s">
        <v>11</v>
      </c>
      <c r="V7" s="20" t="s">
        <v>12</v>
      </c>
      <c r="W7" s="218"/>
      <c r="X7" s="221"/>
      <c r="Y7" s="190"/>
      <c r="Z7" s="212"/>
    </row>
    <row r="8" spans="1:26" ht="45.75" customHeight="1">
      <c r="A8" s="179">
        <v>1</v>
      </c>
      <c r="B8" s="196" t="s">
        <v>262</v>
      </c>
      <c r="C8" s="198" t="s">
        <v>46</v>
      </c>
      <c r="D8" s="22" t="s">
        <v>47</v>
      </c>
      <c r="E8" s="14">
        <v>1</v>
      </c>
      <c r="F8" s="19" t="s">
        <v>263</v>
      </c>
      <c r="G8" s="197" t="s">
        <v>326</v>
      </c>
      <c r="H8" s="114">
        <v>796.59</v>
      </c>
      <c r="I8" s="21"/>
      <c r="J8" s="3"/>
      <c r="K8" s="69"/>
      <c r="L8" s="230"/>
      <c r="M8" s="230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36"/>
      <c r="Z8" s="40"/>
    </row>
    <row r="9" spans="1:26" ht="45" customHeight="1">
      <c r="A9" s="179"/>
      <c r="B9" s="196"/>
      <c r="C9" s="198"/>
      <c r="D9" s="22" t="s">
        <v>266</v>
      </c>
      <c r="E9" s="14">
        <v>2</v>
      </c>
      <c r="F9" s="19" t="s">
        <v>264</v>
      </c>
      <c r="G9" s="197"/>
      <c r="H9" s="114"/>
      <c r="I9" s="21"/>
      <c r="J9" s="3"/>
      <c r="K9" s="69"/>
      <c r="L9" s="233"/>
      <c r="M9" s="23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36"/>
      <c r="Z9" s="40"/>
    </row>
    <row r="10" spans="1:26" ht="33" customHeight="1">
      <c r="A10" s="179"/>
      <c r="B10" s="196"/>
      <c r="C10" s="198"/>
      <c r="D10" s="23" t="s">
        <v>267</v>
      </c>
      <c r="E10" s="14">
        <v>3</v>
      </c>
      <c r="F10" s="19" t="s">
        <v>265</v>
      </c>
      <c r="G10" s="197"/>
      <c r="H10" s="114"/>
      <c r="I10" s="21"/>
      <c r="J10" s="3"/>
      <c r="K10" s="69"/>
      <c r="L10" s="231"/>
      <c r="M10" s="231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36"/>
      <c r="Z10" s="40"/>
    </row>
    <row r="11" spans="1:26" ht="39.75" customHeight="1">
      <c r="A11" s="179">
        <v>2</v>
      </c>
      <c r="B11" s="196" t="s">
        <v>268</v>
      </c>
      <c r="C11" s="198" t="s">
        <v>269</v>
      </c>
      <c r="D11" s="24" t="s">
        <v>273</v>
      </c>
      <c r="E11" s="14">
        <v>1</v>
      </c>
      <c r="F11" s="19" t="s">
        <v>270</v>
      </c>
      <c r="G11" s="197" t="s">
        <v>299</v>
      </c>
      <c r="H11" s="114">
        <v>809.56</v>
      </c>
      <c r="I11" s="21"/>
      <c r="J11" s="3"/>
      <c r="K11" s="69"/>
      <c r="L11" s="230" t="s">
        <v>349</v>
      </c>
      <c r="M11" s="230" t="s">
        <v>359</v>
      </c>
      <c r="N11" s="29"/>
      <c r="O11" s="29"/>
      <c r="P11" s="29"/>
      <c r="Q11" s="29"/>
      <c r="R11" s="29">
        <v>1</v>
      </c>
      <c r="S11" s="28"/>
      <c r="T11" s="28"/>
      <c r="U11" s="28"/>
      <c r="V11" s="28"/>
      <c r="W11" s="28"/>
      <c r="X11" s="28"/>
      <c r="Y11" s="237">
        <v>57.8</v>
      </c>
      <c r="Z11" s="42" t="s">
        <v>367</v>
      </c>
    </row>
    <row r="12" spans="1:26" ht="26.25">
      <c r="A12" s="179"/>
      <c r="B12" s="196"/>
      <c r="C12" s="198"/>
      <c r="D12" s="22" t="s">
        <v>274</v>
      </c>
      <c r="E12" s="14">
        <v>2</v>
      </c>
      <c r="F12" s="19" t="s">
        <v>271</v>
      </c>
      <c r="G12" s="197"/>
      <c r="H12" s="114"/>
      <c r="I12" s="21"/>
      <c r="J12" s="3"/>
      <c r="K12" s="69"/>
      <c r="L12" s="233"/>
      <c r="M12" s="233"/>
      <c r="N12" s="29"/>
      <c r="O12" s="29">
        <v>1</v>
      </c>
      <c r="P12" s="28"/>
      <c r="Q12" s="28"/>
      <c r="R12" s="28"/>
      <c r="S12" s="28"/>
      <c r="T12" s="28"/>
      <c r="U12" s="28"/>
      <c r="V12" s="28"/>
      <c r="W12" s="28"/>
      <c r="X12" s="28"/>
      <c r="Y12" s="237"/>
      <c r="Z12" s="42" t="s">
        <v>367</v>
      </c>
    </row>
    <row r="13" spans="1:26" ht="32.25" customHeight="1">
      <c r="A13" s="179"/>
      <c r="B13" s="196"/>
      <c r="C13" s="198"/>
      <c r="D13" s="25" t="s">
        <v>275</v>
      </c>
      <c r="E13" s="14">
        <v>3</v>
      </c>
      <c r="F13" s="19" t="s">
        <v>272</v>
      </c>
      <c r="G13" s="197"/>
      <c r="H13" s="114"/>
      <c r="I13" s="21"/>
      <c r="J13" s="3"/>
      <c r="K13" s="69"/>
      <c r="L13" s="231"/>
      <c r="M13" s="231"/>
      <c r="N13" s="29"/>
      <c r="O13" s="29"/>
      <c r="P13" s="29"/>
      <c r="Q13" s="29"/>
      <c r="R13" s="29"/>
      <c r="S13" s="29"/>
      <c r="T13" s="29">
        <v>1</v>
      </c>
      <c r="U13" s="28"/>
      <c r="V13" s="28"/>
      <c r="W13" s="28"/>
      <c r="X13" s="28"/>
      <c r="Y13" s="237"/>
      <c r="Z13" s="42" t="s">
        <v>363</v>
      </c>
    </row>
    <row r="14" spans="1:26" ht="39">
      <c r="A14" s="179">
        <v>3</v>
      </c>
      <c r="B14" s="196" t="s">
        <v>276</v>
      </c>
      <c r="C14" s="198" t="s">
        <v>48</v>
      </c>
      <c r="D14" s="22" t="s">
        <v>280</v>
      </c>
      <c r="E14" s="14">
        <v>1</v>
      </c>
      <c r="F14" s="19" t="s">
        <v>277</v>
      </c>
      <c r="G14" s="197" t="s">
        <v>300</v>
      </c>
      <c r="H14" s="114">
        <v>795.88</v>
      </c>
      <c r="I14" s="21"/>
      <c r="J14" s="3"/>
      <c r="K14" s="69">
        <v>1</v>
      </c>
      <c r="L14" s="230" t="s">
        <v>334</v>
      </c>
      <c r="M14" s="230" t="s">
        <v>359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37">
        <v>98.04</v>
      </c>
      <c r="Z14" s="42" t="s">
        <v>362</v>
      </c>
    </row>
    <row r="15" spans="1:26" ht="57">
      <c r="A15" s="179"/>
      <c r="B15" s="196"/>
      <c r="C15" s="198"/>
      <c r="D15" s="22" t="s">
        <v>48</v>
      </c>
      <c r="E15" s="14">
        <v>2</v>
      </c>
      <c r="F15" s="19" t="s">
        <v>278</v>
      </c>
      <c r="G15" s="197"/>
      <c r="H15" s="114"/>
      <c r="I15" s="21"/>
      <c r="J15" s="3"/>
      <c r="K15" s="69">
        <v>1</v>
      </c>
      <c r="L15" s="233"/>
      <c r="M15" s="233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37"/>
      <c r="Z15" s="42" t="s">
        <v>318</v>
      </c>
    </row>
    <row r="16" spans="1:26" ht="26.25">
      <c r="A16" s="179"/>
      <c r="B16" s="196"/>
      <c r="C16" s="198"/>
      <c r="D16" s="23" t="s">
        <v>49</v>
      </c>
      <c r="E16" s="14">
        <v>3</v>
      </c>
      <c r="F16" s="19" t="s">
        <v>279</v>
      </c>
      <c r="G16" s="197"/>
      <c r="H16" s="114"/>
      <c r="I16" s="21"/>
      <c r="J16" s="3"/>
      <c r="K16" s="69"/>
      <c r="L16" s="231"/>
      <c r="M16" s="231"/>
      <c r="N16" s="29"/>
      <c r="O16" s="29"/>
      <c r="P16" s="29"/>
      <c r="Q16" s="29"/>
      <c r="R16" s="29"/>
      <c r="S16" s="29"/>
      <c r="T16" s="29"/>
      <c r="U16" s="29"/>
      <c r="V16" s="29"/>
      <c r="W16" s="74">
        <v>1</v>
      </c>
      <c r="X16" s="28"/>
      <c r="Y16" s="237"/>
      <c r="Z16" s="41" t="s">
        <v>363</v>
      </c>
    </row>
    <row r="17" spans="1:26" ht="27" customHeight="1">
      <c r="A17" s="179">
        <v>4</v>
      </c>
      <c r="B17" s="196" t="s">
        <v>281</v>
      </c>
      <c r="C17" s="198" t="s">
        <v>282</v>
      </c>
      <c r="D17" s="24" t="s">
        <v>285</v>
      </c>
      <c r="E17" s="14">
        <v>1</v>
      </c>
      <c r="F17" s="19" t="s">
        <v>283</v>
      </c>
      <c r="G17" s="234" t="s">
        <v>299</v>
      </c>
      <c r="H17" s="114">
        <v>549.11</v>
      </c>
      <c r="I17" s="21"/>
      <c r="J17" s="3"/>
      <c r="K17" s="69"/>
      <c r="L17" s="230" t="s">
        <v>340</v>
      </c>
      <c r="M17" s="230" t="s">
        <v>359</v>
      </c>
      <c r="N17" s="29"/>
      <c r="O17" s="29"/>
      <c r="P17" s="29"/>
      <c r="Q17" s="29"/>
      <c r="R17" s="29"/>
      <c r="S17" s="29"/>
      <c r="T17" s="29"/>
      <c r="U17" s="29"/>
      <c r="V17" s="29"/>
      <c r="W17" s="74">
        <v>1</v>
      </c>
      <c r="X17" s="28"/>
      <c r="Y17" s="237">
        <v>277.81</v>
      </c>
      <c r="Z17" s="41"/>
    </row>
    <row r="18" spans="1:26" ht="31.5" customHeight="1">
      <c r="A18" s="179"/>
      <c r="B18" s="196"/>
      <c r="C18" s="198"/>
      <c r="D18" s="22" t="s">
        <v>286</v>
      </c>
      <c r="E18" s="14">
        <v>2</v>
      </c>
      <c r="F18" s="19" t="s">
        <v>284</v>
      </c>
      <c r="G18" s="235"/>
      <c r="H18" s="114"/>
      <c r="I18" s="21"/>
      <c r="J18" s="3"/>
      <c r="K18" s="69"/>
      <c r="L18" s="231"/>
      <c r="M18" s="231"/>
      <c r="N18" s="29"/>
      <c r="O18" s="29"/>
      <c r="P18" s="29"/>
      <c r="Q18" s="29"/>
      <c r="R18" s="29"/>
      <c r="S18" s="29"/>
      <c r="T18" s="29"/>
      <c r="U18" s="29"/>
      <c r="V18" s="29"/>
      <c r="W18" s="74">
        <v>1</v>
      </c>
      <c r="X18" s="28"/>
      <c r="Y18" s="237"/>
      <c r="Z18" s="37" t="s">
        <v>322</v>
      </c>
    </row>
    <row r="19" spans="1:26" ht="18.75" customHeight="1">
      <c r="A19" s="1"/>
      <c r="B19" s="1"/>
      <c r="C19" s="229" t="s">
        <v>23</v>
      </c>
      <c r="D19" s="229"/>
      <c r="E19" s="63">
        <f>E10+E13+E16+E18</f>
        <v>11</v>
      </c>
      <c r="F19" s="1"/>
      <c r="G19" s="1"/>
      <c r="H19" s="64">
        <f>SUM(H8:H18)</f>
        <v>2951.1400000000003</v>
      </c>
      <c r="I19" s="17">
        <f>SUM(I8:I18)</f>
        <v>0</v>
      </c>
      <c r="J19" s="17">
        <f>SUM(J8:J18)</f>
        <v>0</v>
      </c>
      <c r="K19" s="70">
        <f>SUM(K8:K18)</f>
        <v>2</v>
      </c>
      <c r="L19" s="17"/>
      <c r="M19" s="17"/>
      <c r="N19" s="66">
        <f t="shared" ref="N19:Y19" si="0">SUM(N8:N18)</f>
        <v>0</v>
      </c>
      <c r="O19" s="66">
        <f t="shared" si="0"/>
        <v>1</v>
      </c>
      <c r="P19" s="66">
        <f t="shared" si="0"/>
        <v>0</v>
      </c>
      <c r="Q19" s="66">
        <f t="shared" si="0"/>
        <v>0</v>
      </c>
      <c r="R19" s="66">
        <f t="shared" si="0"/>
        <v>1</v>
      </c>
      <c r="S19" s="66">
        <f t="shared" si="0"/>
        <v>0</v>
      </c>
      <c r="T19" s="66">
        <f t="shared" si="0"/>
        <v>1</v>
      </c>
      <c r="U19" s="66">
        <f t="shared" si="0"/>
        <v>0</v>
      </c>
      <c r="V19" s="66">
        <f t="shared" si="0"/>
        <v>0</v>
      </c>
      <c r="W19" s="66">
        <f t="shared" si="0"/>
        <v>3</v>
      </c>
      <c r="X19" s="66">
        <f t="shared" si="0"/>
        <v>0</v>
      </c>
      <c r="Y19" s="17">
        <f t="shared" si="0"/>
        <v>433.65</v>
      </c>
      <c r="Z19" s="1"/>
    </row>
  </sheetData>
  <mergeCells count="62">
    <mergeCell ref="C19:D19"/>
    <mergeCell ref="Y8:Y10"/>
    <mergeCell ref="Y11:Y13"/>
    <mergeCell ref="Y14:Y16"/>
    <mergeCell ref="Y17:Y18"/>
    <mergeCell ref="C8:C10"/>
    <mergeCell ref="G8:G10"/>
    <mergeCell ref="H8:H10"/>
    <mergeCell ref="L8:L10"/>
    <mergeCell ref="M8:M10"/>
    <mergeCell ref="L11:L13"/>
    <mergeCell ref="M11:M13"/>
    <mergeCell ref="L14:L16"/>
    <mergeCell ref="M14:M16"/>
    <mergeCell ref="L17:L18"/>
    <mergeCell ref="M17:M18"/>
    <mergeCell ref="A1:Z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Z5:Z7"/>
    <mergeCell ref="K6:K7"/>
    <mergeCell ref="Y3:Z3"/>
    <mergeCell ref="A8:A10"/>
    <mergeCell ref="B8:B10"/>
    <mergeCell ref="N6:N7"/>
    <mergeCell ref="P6:P7"/>
    <mergeCell ref="X6:X7"/>
    <mergeCell ref="Q6:R6"/>
    <mergeCell ref="W6:W7"/>
    <mergeCell ref="U6:V6"/>
    <mergeCell ref="A11:A13"/>
    <mergeCell ref="B11:B13"/>
    <mergeCell ref="C11:C13"/>
    <mergeCell ref="G11:G13"/>
    <mergeCell ref="H11:H13"/>
    <mergeCell ref="A14:A16"/>
    <mergeCell ref="B14:B16"/>
    <mergeCell ref="C14:C16"/>
    <mergeCell ref="G14:G16"/>
    <mergeCell ref="H14:H16"/>
    <mergeCell ref="A17:A18"/>
    <mergeCell ref="B17:B18"/>
    <mergeCell ref="C17:C18"/>
    <mergeCell ref="G17:G18"/>
    <mergeCell ref="H17:H18"/>
    <mergeCell ref="A3:X3"/>
    <mergeCell ref="A2:Z2"/>
    <mergeCell ref="A4:Z4"/>
    <mergeCell ref="S6:T6"/>
    <mergeCell ref="Y5:Y7"/>
    <mergeCell ref="O6:O7"/>
    <mergeCell ref="L6:L7"/>
    <mergeCell ref="M6:M7"/>
  </mergeCells>
  <pageMargins left="0.16" right="0.16" top="0.56000000000000005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5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1" sqref="W11:W14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1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9.42578125" customWidth="1"/>
    <col min="11" max="11" width="8.8554687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customWidth="1"/>
    <col min="22" max="22" width="4" customWidth="1"/>
    <col min="23" max="23" width="8.5703125" customWidth="1"/>
    <col min="24" max="24" width="13.28515625" customWidth="1"/>
  </cols>
  <sheetData>
    <row r="1" spans="1:24">
      <c r="A1" s="191" t="s">
        <v>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4">
      <c r="A2" s="226" t="str">
        <f>Patna!A2</f>
        <v>Progress Report for the construction of Model School (2009-10)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8"/>
    </row>
    <row r="3" spans="1:24">
      <c r="A3" s="217" t="s">
        <v>415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4" t="str">
        <f>Summary!X3</f>
        <v>Date:-30.04.2014</v>
      </c>
      <c r="X3" s="215"/>
    </row>
    <row r="4" spans="1:24">
      <c r="A4" s="193" t="s">
        <v>402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</row>
    <row r="5" spans="1:24" ht="15" customHeight="1">
      <c r="A5" s="190" t="s">
        <v>0</v>
      </c>
      <c r="B5" s="190" t="s">
        <v>1</v>
      </c>
      <c r="C5" s="190" t="s">
        <v>2</v>
      </c>
      <c r="D5" s="190" t="s">
        <v>3</v>
      </c>
      <c r="E5" s="190" t="s">
        <v>0</v>
      </c>
      <c r="F5" s="190" t="s">
        <v>4</v>
      </c>
      <c r="G5" s="190" t="s">
        <v>5</v>
      </c>
      <c r="H5" s="190" t="s">
        <v>6</v>
      </c>
      <c r="I5" s="189" t="s">
        <v>16</v>
      </c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90" t="s">
        <v>21</v>
      </c>
      <c r="X5" s="212" t="s">
        <v>14</v>
      </c>
    </row>
    <row r="6" spans="1:24" ht="28.5" customHeight="1">
      <c r="A6" s="190"/>
      <c r="B6" s="190"/>
      <c r="C6" s="190"/>
      <c r="D6" s="190"/>
      <c r="E6" s="190"/>
      <c r="F6" s="190"/>
      <c r="G6" s="190"/>
      <c r="H6" s="190"/>
      <c r="I6" s="188" t="s">
        <v>7</v>
      </c>
      <c r="J6" s="190" t="s">
        <v>337</v>
      </c>
      <c r="K6" s="190" t="s">
        <v>338</v>
      </c>
      <c r="L6" s="219" t="s">
        <v>15</v>
      </c>
      <c r="M6" s="220" t="s">
        <v>10</v>
      </c>
      <c r="N6" s="190" t="s">
        <v>9</v>
      </c>
      <c r="O6" s="192" t="s">
        <v>17</v>
      </c>
      <c r="P6" s="192"/>
      <c r="Q6" s="190" t="s">
        <v>18</v>
      </c>
      <c r="R6" s="190"/>
      <c r="S6" s="190" t="s">
        <v>308</v>
      </c>
      <c r="T6" s="190"/>
      <c r="U6" s="218" t="s">
        <v>13</v>
      </c>
      <c r="V6" s="221" t="s">
        <v>8</v>
      </c>
      <c r="W6" s="190"/>
      <c r="X6" s="212"/>
    </row>
    <row r="7" spans="1:24" ht="27" customHeight="1">
      <c r="A7" s="190"/>
      <c r="B7" s="190"/>
      <c r="C7" s="190"/>
      <c r="D7" s="190"/>
      <c r="E7" s="190"/>
      <c r="F7" s="190"/>
      <c r="G7" s="190"/>
      <c r="H7" s="190"/>
      <c r="I7" s="188"/>
      <c r="J7" s="190"/>
      <c r="K7" s="190"/>
      <c r="L7" s="219"/>
      <c r="M7" s="220"/>
      <c r="N7" s="190"/>
      <c r="O7" s="60" t="s">
        <v>11</v>
      </c>
      <c r="P7" s="60" t="s">
        <v>12</v>
      </c>
      <c r="Q7" s="60" t="s">
        <v>11</v>
      </c>
      <c r="R7" s="60" t="s">
        <v>12</v>
      </c>
      <c r="S7" s="60" t="s">
        <v>11</v>
      </c>
      <c r="T7" s="60" t="s">
        <v>12</v>
      </c>
      <c r="U7" s="218"/>
      <c r="V7" s="221"/>
      <c r="W7" s="190"/>
      <c r="X7" s="212"/>
    </row>
    <row r="8" spans="1:24" ht="15.75" customHeight="1">
      <c r="A8" s="179">
        <v>1</v>
      </c>
      <c r="B8" s="196" t="s">
        <v>221</v>
      </c>
      <c r="C8" s="198" t="s">
        <v>222</v>
      </c>
      <c r="D8" s="22" t="s">
        <v>226</v>
      </c>
      <c r="E8" s="14">
        <v>1</v>
      </c>
      <c r="F8" s="22" t="s">
        <v>223</v>
      </c>
      <c r="G8" s="242" t="s">
        <v>302</v>
      </c>
      <c r="H8" s="114">
        <v>791.95</v>
      </c>
      <c r="I8" s="13"/>
      <c r="J8" s="230" t="s">
        <v>352</v>
      </c>
      <c r="K8" s="230" t="s">
        <v>335</v>
      </c>
      <c r="L8" s="29"/>
      <c r="M8" s="29"/>
      <c r="N8" s="29"/>
      <c r="O8" s="29"/>
      <c r="P8" s="29"/>
      <c r="Q8" s="29"/>
      <c r="R8" s="29"/>
      <c r="S8" s="29"/>
      <c r="T8" s="29"/>
      <c r="U8" s="74">
        <v>1</v>
      </c>
      <c r="V8" s="79"/>
      <c r="W8" s="243">
        <v>346.84</v>
      </c>
      <c r="X8" s="31"/>
    </row>
    <row r="9" spans="1:24" ht="25.5" customHeight="1">
      <c r="A9" s="179"/>
      <c r="B9" s="196"/>
      <c r="C9" s="198"/>
      <c r="D9" s="22" t="s">
        <v>227</v>
      </c>
      <c r="E9" s="14">
        <v>2</v>
      </c>
      <c r="F9" s="22" t="s">
        <v>224</v>
      </c>
      <c r="G9" s="242"/>
      <c r="H9" s="114"/>
      <c r="I9" s="13"/>
      <c r="J9" s="233"/>
      <c r="K9" s="233"/>
      <c r="L9" s="29"/>
      <c r="M9" s="29"/>
      <c r="N9" s="29"/>
      <c r="O9" s="29"/>
      <c r="P9" s="29"/>
      <c r="Q9" s="29"/>
      <c r="R9" s="29"/>
      <c r="S9" s="29"/>
      <c r="T9" s="29"/>
      <c r="U9" s="74">
        <v>1</v>
      </c>
      <c r="V9" s="79"/>
      <c r="W9" s="243"/>
      <c r="X9" s="31" t="s">
        <v>317</v>
      </c>
    </row>
    <row r="10" spans="1:24" ht="24.75" customHeight="1">
      <c r="A10" s="179"/>
      <c r="B10" s="196"/>
      <c r="C10" s="198"/>
      <c r="D10" s="62" t="s">
        <v>228</v>
      </c>
      <c r="E10" s="14">
        <v>3</v>
      </c>
      <c r="F10" s="22" t="s">
        <v>225</v>
      </c>
      <c r="G10" s="242"/>
      <c r="H10" s="114"/>
      <c r="I10" s="13"/>
      <c r="J10" s="231"/>
      <c r="K10" s="231"/>
      <c r="L10" s="29"/>
      <c r="M10" s="29"/>
      <c r="N10" s="29"/>
      <c r="O10" s="29"/>
      <c r="P10" s="29"/>
      <c r="Q10" s="29"/>
      <c r="R10" s="29"/>
      <c r="S10" s="29"/>
      <c r="T10" s="29"/>
      <c r="U10" s="74">
        <v>1</v>
      </c>
      <c r="V10" s="79"/>
      <c r="W10" s="243"/>
      <c r="X10" s="31"/>
    </row>
    <row r="11" spans="1:24" ht="14.25" customHeight="1">
      <c r="A11" s="179">
        <v>2</v>
      </c>
      <c r="B11" s="196" t="s">
        <v>230</v>
      </c>
      <c r="C11" s="198" t="s">
        <v>229</v>
      </c>
      <c r="D11" s="22" t="s">
        <v>235</v>
      </c>
      <c r="E11" s="14">
        <v>1</v>
      </c>
      <c r="F11" s="22" t="s">
        <v>231</v>
      </c>
      <c r="G11" s="242" t="s">
        <v>416</v>
      </c>
      <c r="H11" s="244">
        <v>1042.1400000000001</v>
      </c>
      <c r="I11" s="13"/>
      <c r="J11" s="238"/>
      <c r="K11" s="238"/>
      <c r="L11" s="29"/>
      <c r="M11" s="29">
        <v>1</v>
      </c>
      <c r="N11" s="28"/>
      <c r="O11" s="28"/>
      <c r="P11" s="28"/>
      <c r="Q11" s="28"/>
      <c r="R11" s="28"/>
      <c r="S11" s="28"/>
      <c r="T11" s="28"/>
      <c r="U11" s="79"/>
      <c r="V11" s="79"/>
      <c r="W11" s="243"/>
      <c r="X11" s="32"/>
    </row>
    <row r="12" spans="1:24" ht="30" customHeight="1">
      <c r="A12" s="179"/>
      <c r="B12" s="196"/>
      <c r="C12" s="198"/>
      <c r="D12" s="22" t="s">
        <v>236</v>
      </c>
      <c r="E12" s="14">
        <v>2</v>
      </c>
      <c r="F12" s="22" t="s">
        <v>232</v>
      </c>
      <c r="G12" s="242"/>
      <c r="H12" s="244"/>
      <c r="I12" s="13"/>
      <c r="J12" s="239"/>
      <c r="K12" s="239"/>
      <c r="L12" s="29"/>
      <c r="M12" s="29">
        <v>1</v>
      </c>
      <c r="N12" s="28"/>
      <c r="O12" s="28"/>
      <c r="P12" s="28"/>
      <c r="Q12" s="28"/>
      <c r="R12" s="28"/>
      <c r="S12" s="28"/>
      <c r="T12" s="28"/>
      <c r="U12" s="79"/>
      <c r="V12" s="79"/>
      <c r="W12" s="243"/>
      <c r="X12" s="32"/>
    </row>
    <row r="13" spans="1:24" ht="31.5" customHeight="1">
      <c r="A13" s="179"/>
      <c r="B13" s="196"/>
      <c r="C13" s="198"/>
      <c r="D13" s="22" t="s">
        <v>237</v>
      </c>
      <c r="E13" s="14">
        <v>3</v>
      </c>
      <c r="F13" s="22" t="s">
        <v>233</v>
      </c>
      <c r="G13" s="242"/>
      <c r="H13" s="244"/>
      <c r="I13" s="13"/>
      <c r="J13" s="239"/>
      <c r="K13" s="239"/>
      <c r="L13" s="29"/>
      <c r="M13" s="29">
        <v>1</v>
      </c>
      <c r="N13" s="28"/>
      <c r="O13" s="28"/>
      <c r="P13" s="28"/>
      <c r="Q13" s="28"/>
      <c r="R13" s="28"/>
      <c r="S13" s="28"/>
      <c r="T13" s="28"/>
      <c r="U13" s="28"/>
      <c r="V13" s="28"/>
      <c r="W13" s="243"/>
      <c r="X13" s="32"/>
    </row>
    <row r="14" spans="1:24" ht="18.75" customHeight="1">
      <c r="A14" s="179"/>
      <c r="B14" s="196"/>
      <c r="C14" s="198"/>
      <c r="D14" s="62" t="s">
        <v>238</v>
      </c>
      <c r="E14" s="14">
        <v>4</v>
      </c>
      <c r="F14" s="22" t="s">
        <v>234</v>
      </c>
      <c r="G14" s="242"/>
      <c r="H14" s="244"/>
      <c r="I14" s="13">
        <v>1</v>
      </c>
      <c r="J14" s="240"/>
      <c r="K14" s="240"/>
      <c r="L14" s="28"/>
      <c r="M14" s="28"/>
      <c r="N14" s="28"/>
      <c r="O14" s="28"/>
      <c r="P14" s="28"/>
      <c r="Q14" s="28"/>
      <c r="R14" s="28"/>
      <c r="S14" s="28"/>
      <c r="T14" s="28"/>
      <c r="U14" s="79"/>
      <c r="V14" s="79"/>
      <c r="W14" s="243"/>
      <c r="X14" s="32"/>
    </row>
    <row r="15" spans="1:24" s="6" customFormat="1" ht="30" customHeight="1">
      <c r="A15" s="179">
        <v>3</v>
      </c>
      <c r="B15" s="196" t="s">
        <v>239</v>
      </c>
      <c r="C15" s="198" t="s">
        <v>240</v>
      </c>
      <c r="D15" s="22" t="s">
        <v>114</v>
      </c>
      <c r="E15" s="14">
        <v>1</v>
      </c>
      <c r="F15" s="19" t="s">
        <v>241</v>
      </c>
      <c r="G15" s="242" t="s">
        <v>301</v>
      </c>
      <c r="H15" s="114">
        <v>532.78</v>
      </c>
      <c r="I15" s="13"/>
      <c r="J15" s="230" t="s">
        <v>358</v>
      </c>
      <c r="K15" s="230" t="s">
        <v>335</v>
      </c>
      <c r="L15" s="29"/>
      <c r="M15" s="29"/>
      <c r="N15" s="29"/>
      <c r="O15" s="29"/>
      <c r="P15" s="29"/>
      <c r="Q15" s="29"/>
      <c r="R15" s="29"/>
      <c r="S15" s="29"/>
      <c r="T15" s="29"/>
      <c r="U15" s="74">
        <v>1</v>
      </c>
      <c r="V15" s="79"/>
      <c r="W15" s="241">
        <v>105.84</v>
      </c>
      <c r="X15" s="30"/>
    </row>
    <row r="16" spans="1:24" s="16" customFormat="1" ht="30" customHeight="1">
      <c r="A16" s="179"/>
      <c r="B16" s="196"/>
      <c r="C16" s="198"/>
      <c r="D16" s="22" t="s">
        <v>242</v>
      </c>
      <c r="E16" s="14">
        <v>2</v>
      </c>
      <c r="F16" s="19" t="s">
        <v>374</v>
      </c>
      <c r="G16" s="242"/>
      <c r="H16" s="114"/>
      <c r="I16" s="13"/>
      <c r="J16" s="231"/>
      <c r="K16" s="231"/>
      <c r="L16" s="29"/>
      <c r="M16" s="29"/>
      <c r="N16" s="29"/>
      <c r="O16" s="29"/>
      <c r="P16" s="29"/>
      <c r="Q16" s="29"/>
      <c r="R16" s="29"/>
      <c r="S16" s="29"/>
      <c r="T16" s="29"/>
      <c r="U16" s="74">
        <v>1</v>
      </c>
      <c r="V16" s="79"/>
      <c r="W16" s="241"/>
      <c r="X16" s="19" t="s">
        <v>371</v>
      </c>
    </row>
    <row r="17" spans="1:24" ht="30" customHeight="1">
      <c r="A17" s="179">
        <v>4</v>
      </c>
      <c r="B17" s="196" t="s">
        <v>243</v>
      </c>
      <c r="C17" s="198" t="s">
        <v>244</v>
      </c>
      <c r="D17" s="22" t="s">
        <v>248</v>
      </c>
      <c r="E17" s="14">
        <v>1</v>
      </c>
      <c r="F17" s="19" t="s">
        <v>245</v>
      </c>
      <c r="G17" s="242" t="s">
        <v>303</v>
      </c>
      <c r="H17" s="114">
        <v>821.09</v>
      </c>
      <c r="I17" s="13"/>
      <c r="J17" s="230" t="s">
        <v>357</v>
      </c>
      <c r="K17" s="230" t="s">
        <v>335</v>
      </c>
      <c r="L17" s="29"/>
      <c r="M17" s="29"/>
      <c r="N17" s="29"/>
      <c r="O17" s="29"/>
      <c r="P17" s="29"/>
      <c r="Q17" s="29"/>
      <c r="R17" s="29"/>
      <c r="S17" s="29"/>
      <c r="T17" s="29"/>
      <c r="U17" s="74">
        <v>1</v>
      </c>
      <c r="V17" s="28"/>
      <c r="W17" s="241">
        <v>183.84</v>
      </c>
      <c r="X17" s="30"/>
    </row>
    <row r="18" spans="1:24" ht="30" customHeight="1">
      <c r="A18" s="179"/>
      <c r="B18" s="196"/>
      <c r="C18" s="198"/>
      <c r="D18" s="22" t="s">
        <v>249</v>
      </c>
      <c r="E18" s="14">
        <v>2</v>
      </c>
      <c r="F18" s="19" t="s">
        <v>246</v>
      </c>
      <c r="G18" s="242"/>
      <c r="H18" s="114"/>
      <c r="I18" s="13"/>
      <c r="J18" s="233"/>
      <c r="K18" s="233"/>
      <c r="L18" s="29"/>
      <c r="M18" s="29"/>
      <c r="N18" s="29"/>
      <c r="O18" s="29"/>
      <c r="P18" s="29"/>
      <c r="Q18" s="29"/>
      <c r="R18" s="29"/>
      <c r="S18" s="29"/>
      <c r="T18" s="29"/>
      <c r="U18" s="74">
        <v>1</v>
      </c>
      <c r="V18" s="28"/>
      <c r="W18" s="241"/>
      <c r="X18" s="19" t="s">
        <v>371</v>
      </c>
    </row>
    <row r="19" spans="1:24" ht="30" customHeight="1">
      <c r="A19" s="179"/>
      <c r="B19" s="196"/>
      <c r="C19" s="198"/>
      <c r="D19" s="62" t="s">
        <v>250</v>
      </c>
      <c r="E19" s="14">
        <v>3</v>
      </c>
      <c r="F19" s="19" t="s">
        <v>247</v>
      </c>
      <c r="G19" s="242"/>
      <c r="H19" s="114"/>
      <c r="I19" s="13"/>
      <c r="J19" s="231"/>
      <c r="K19" s="231"/>
      <c r="L19" s="29"/>
      <c r="M19" s="29"/>
      <c r="N19" s="29"/>
      <c r="O19" s="29"/>
      <c r="P19" s="29"/>
      <c r="Q19" s="29"/>
      <c r="R19" s="29"/>
      <c r="S19" s="29"/>
      <c r="T19" s="29"/>
      <c r="U19" s="74">
        <v>1</v>
      </c>
      <c r="V19" s="28"/>
      <c r="W19" s="241"/>
      <c r="X19" s="30"/>
    </row>
    <row r="20" spans="1:24" ht="25.5" customHeight="1">
      <c r="A20" s="179">
        <v>5</v>
      </c>
      <c r="B20" s="196" t="s">
        <v>251</v>
      </c>
      <c r="C20" s="198" t="s">
        <v>40</v>
      </c>
      <c r="D20" s="22" t="s">
        <v>254</v>
      </c>
      <c r="E20" s="14">
        <v>1</v>
      </c>
      <c r="F20" s="22" t="s">
        <v>252</v>
      </c>
      <c r="G20" s="242" t="s">
        <v>304</v>
      </c>
      <c r="H20" s="114">
        <v>540.69000000000005</v>
      </c>
      <c r="I20" s="13"/>
      <c r="J20" s="230" t="s">
        <v>354</v>
      </c>
      <c r="K20" s="230" t="s">
        <v>335</v>
      </c>
      <c r="L20" s="29"/>
      <c r="M20" s="29"/>
      <c r="N20" s="29"/>
      <c r="O20" s="29"/>
      <c r="P20" s="29"/>
      <c r="Q20" s="29"/>
      <c r="R20" s="29"/>
      <c r="S20" s="29"/>
      <c r="T20" s="29"/>
      <c r="U20" s="74">
        <v>1</v>
      </c>
      <c r="V20" s="28"/>
      <c r="W20" s="243">
        <v>173.79</v>
      </c>
      <c r="X20" s="31"/>
    </row>
    <row r="21" spans="1:24" ht="60.75" customHeight="1">
      <c r="A21" s="179"/>
      <c r="B21" s="196"/>
      <c r="C21" s="198"/>
      <c r="D21" s="22" t="s">
        <v>81</v>
      </c>
      <c r="E21" s="14">
        <v>2</v>
      </c>
      <c r="F21" s="22" t="s">
        <v>253</v>
      </c>
      <c r="G21" s="242"/>
      <c r="H21" s="114"/>
      <c r="I21" s="13"/>
      <c r="J21" s="231"/>
      <c r="K21" s="231"/>
      <c r="L21" s="29"/>
      <c r="M21" s="29"/>
      <c r="N21" s="29"/>
      <c r="O21" s="29"/>
      <c r="P21" s="29"/>
      <c r="Q21" s="29"/>
      <c r="R21" s="29"/>
      <c r="S21" s="29"/>
      <c r="T21" s="29"/>
      <c r="U21" s="74">
        <v>1</v>
      </c>
      <c r="V21" s="28"/>
      <c r="W21" s="243"/>
      <c r="X21" s="39" t="s">
        <v>370</v>
      </c>
    </row>
    <row r="22" spans="1:24" ht="25.5" customHeight="1">
      <c r="A22" s="179">
        <v>6</v>
      </c>
      <c r="B22" s="196" t="s">
        <v>255</v>
      </c>
      <c r="C22" s="198" t="s">
        <v>256</v>
      </c>
      <c r="D22" s="22" t="s">
        <v>260</v>
      </c>
      <c r="E22" s="14">
        <v>1</v>
      </c>
      <c r="F22" s="19" t="s">
        <v>257</v>
      </c>
      <c r="G22" s="242" t="s">
        <v>305</v>
      </c>
      <c r="H22" s="114">
        <v>812.58</v>
      </c>
      <c r="I22" s="13">
        <v>1</v>
      </c>
      <c r="J22" s="230" t="s">
        <v>353</v>
      </c>
      <c r="K22" s="230" t="s">
        <v>335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43">
        <v>301.81</v>
      </c>
      <c r="X22" s="39" t="s">
        <v>319</v>
      </c>
    </row>
    <row r="23" spans="1:24" ht="26.25" customHeight="1">
      <c r="A23" s="179"/>
      <c r="B23" s="196"/>
      <c r="C23" s="198"/>
      <c r="D23" s="22" t="s">
        <v>256</v>
      </c>
      <c r="E23" s="14">
        <v>2</v>
      </c>
      <c r="F23" s="19" t="s">
        <v>258</v>
      </c>
      <c r="G23" s="242"/>
      <c r="H23" s="114"/>
      <c r="I23" s="13"/>
      <c r="J23" s="233"/>
      <c r="K23" s="233"/>
      <c r="L23" s="29"/>
      <c r="M23" s="29"/>
      <c r="N23" s="29"/>
      <c r="O23" s="29"/>
      <c r="P23" s="29"/>
      <c r="Q23" s="29"/>
      <c r="R23" s="29"/>
      <c r="S23" s="29"/>
      <c r="T23" s="29"/>
      <c r="U23" s="74">
        <v>1</v>
      </c>
      <c r="V23" s="28"/>
      <c r="W23" s="243"/>
      <c r="X23" s="31" t="s">
        <v>333</v>
      </c>
    </row>
    <row r="24" spans="1:24" ht="21.75" customHeight="1">
      <c r="A24" s="179"/>
      <c r="B24" s="196"/>
      <c r="C24" s="198"/>
      <c r="D24" s="62" t="s">
        <v>261</v>
      </c>
      <c r="E24" s="14">
        <v>3</v>
      </c>
      <c r="F24" s="19" t="s">
        <v>259</v>
      </c>
      <c r="G24" s="242"/>
      <c r="H24" s="114"/>
      <c r="I24" s="13"/>
      <c r="J24" s="231"/>
      <c r="K24" s="231"/>
      <c r="L24" s="29"/>
      <c r="M24" s="29"/>
      <c r="N24" s="29"/>
      <c r="O24" s="29"/>
      <c r="P24" s="29"/>
      <c r="Q24" s="29"/>
      <c r="R24" s="29"/>
      <c r="S24" s="29"/>
      <c r="T24" s="29"/>
      <c r="U24" s="74">
        <v>1</v>
      </c>
      <c r="V24" s="28"/>
      <c r="W24" s="243"/>
      <c r="X24" s="31"/>
    </row>
    <row r="25" spans="1:24">
      <c r="A25" s="1"/>
      <c r="B25" s="1"/>
      <c r="C25" s="229" t="s">
        <v>23</v>
      </c>
      <c r="D25" s="229"/>
      <c r="E25" s="61">
        <f>E10+E14+E16+E19+E21+E24</f>
        <v>17</v>
      </c>
      <c r="F25" s="1"/>
      <c r="G25" s="1"/>
      <c r="H25" s="68">
        <f>SUM(H8:H24)</f>
        <v>4541.2300000000005</v>
      </c>
      <c r="I25" s="1">
        <f>SUM(I8:I24)</f>
        <v>2</v>
      </c>
      <c r="J25" s="1"/>
      <c r="K25" s="1"/>
      <c r="L25" s="77">
        <f>SUM(L8:L24)</f>
        <v>0</v>
      </c>
      <c r="M25" s="77">
        <f t="shared" ref="M25:W25" si="0">SUM(M8:M24)</f>
        <v>3</v>
      </c>
      <c r="N25" s="77">
        <f t="shared" si="0"/>
        <v>0</v>
      </c>
      <c r="O25" s="77">
        <f t="shared" si="0"/>
        <v>0</v>
      </c>
      <c r="P25" s="77">
        <f t="shared" si="0"/>
        <v>0</v>
      </c>
      <c r="Q25" s="77">
        <f t="shared" si="0"/>
        <v>0</v>
      </c>
      <c r="R25" s="77">
        <f t="shared" si="0"/>
        <v>0</v>
      </c>
      <c r="S25" s="77">
        <f t="shared" si="0"/>
        <v>0</v>
      </c>
      <c r="T25" s="77">
        <f t="shared" si="0"/>
        <v>0</v>
      </c>
      <c r="U25" s="77">
        <f>SUM(U8:U24)</f>
        <v>12</v>
      </c>
      <c r="V25" s="77">
        <f t="shared" si="0"/>
        <v>0</v>
      </c>
      <c r="W25" s="71">
        <f t="shared" si="0"/>
        <v>1112.1199999999999</v>
      </c>
      <c r="X25" s="1"/>
    </row>
  </sheetData>
  <mergeCells count="76"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V6:V7"/>
    <mergeCell ref="G5:G7"/>
    <mergeCell ref="H5:H7"/>
    <mergeCell ref="I5:V5"/>
    <mergeCell ref="W5:W7"/>
    <mergeCell ref="N6:N7"/>
    <mergeCell ref="O6:P6"/>
    <mergeCell ref="Q6:R6"/>
    <mergeCell ref="S6:T6"/>
    <mergeCell ref="U6:U7"/>
    <mergeCell ref="W11:W14"/>
    <mergeCell ref="A8:A10"/>
    <mergeCell ref="B8:B10"/>
    <mergeCell ref="C8:C10"/>
    <mergeCell ref="G8:G10"/>
    <mergeCell ref="H8:H10"/>
    <mergeCell ref="J8:J10"/>
    <mergeCell ref="K8:K10"/>
    <mergeCell ref="W8:W10"/>
    <mergeCell ref="A11:A14"/>
    <mergeCell ref="B11:B14"/>
    <mergeCell ref="C11:C14"/>
    <mergeCell ref="G11:G14"/>
    <mergeCell ref="H11:H14"/>
    <mergeCell ref="K20:K21"/>
    <mergeCell ref="W20:W21"/>
    <mergeCell ref="A22:A24"/>
    <mergeCell ref="B22:B24"/>
    <mergeCell ref="C22:C24"/>
    <mergeCell ref="G22:G24"/>
    <mergeCell ref="H22:H24"/>
    <mergeCell ref="J22:J24"/>
    <mergeCell ref="K22:K24"/>
    <mergeCell ref="W22:W24"/>
    <mergeCell ref="A20:A21"/>
    <mergeCell ref="B20:B21"/>
    <mergeCell ref="C20:C21"/>
    <mergeCell ref="G20:G21"/>
    <mergeCell ref="H20:H21"/>
    <mergeCell ref="J20:J21"/>
    <mergeCell ref="C25:D25"/>
    <mergeCell ref="A15:A16"/>
    <mergeCell ref="B15:B16"/>
    <mergeCell ref="C15:C16"/>
    <mergeCell ref="G15:G16"/>
    <mergeCell ref="A2:X2"/>
    <mergeCell ref="A3:V3"/>
    <mergeCell ref="J11:J14"/>
    <mergeCell ref="K11:K14"/>
    <mergeCell ref="W17:W19"/>
    <mergeCell ref="J15:J16"/>
    <mergeCell ref="K15:K16"/>
    <mergeCell ref="W15:W16"/>
    <mergeCell ref="A17:A19"/>
    <mergeCell ref="B17:B19"/>
    <mergeCell ref="C17:C19"/>
    <mergeCell ref="G17:G19"/>
    <mergeCell ref="H17:H19"/>
    <mergeCell ref="J17:J19"/>
    <mergeCell ref="K17:K19"/>
    <mergeCell ref="H15:H16"/>
  </mergeCells>
  <pageMargins left="0.17" right="3.937007874015748E-2" top="1" bottom="0.11811023622047245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X17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0" sqref="U10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0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9.42578125" customWidth="1"/>
    <col min="11" max="11" width="8.570312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style="65" customWidth="1"/>
    <col min="22" max="22" width="4" customWidth="1"/>
    <col min="23" max="23" width="6.85546875" customWidth="1"/>
    <col min="24" max="24" width="13.28515625" customWidth="1"/>
  </cols>
  <sheetData>
    <row r="1" spans="1:24">
      <c r="A1" s="191" t="s">
        <v>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4">
      <c r="A2" s="245" t="str">
        <f>Patna!A2</f>
        <v>Progress Report for the construction of Model School (2009-10)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7"/>
    </row>
    <row r="3" spans="1:24">
      <c r="A3" s="206" t="s">
        <v>414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8" t="str">
        <f>Summary!X3</f>
        <v>Date:-30.04.2014</v>
      </c>
      <c r="X3" s="208"/>
    </row>
    <row r="4" spans="1:24" ht="20.25" customHeight="1">
      <c r="A4" s="193" t="s">
        <v>403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</row>
    <row r="5" spans="1:24" ht="15" customHeight="1">
      <c r="A5" s="190" t="s">
        <v>0</v>
      </c>
      <c r="B5" s="190" t="s">
        <v>1</v>
      </c>
      <c r="C5" s="190" t="s">
        <v>2</v>
      </c>
      <c r="D5" s="190" t="s">
        <v>3</v>
      </c>
      <c r="E5" s="190" t="s">
        <v>0</v>
      </c>
      <c r="F5" s="190" t="s">
        <v>4</v>
      </c>
      <c r="G5" s="190" t="s">
        <v>5</v>
      </c>
      <c r="H5" s="190" t="s">
        <v>6</v>
      </c>
      <c r="I5" s="189" t="s">
        <v>16</v>
      </c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90" t="s">
        <v>21</v>
      </c>
      <c r="X5" s="212" t="s">
        <v>14</v>
      </c>
    </row>
    <row r="6" spans="1:24" ht="24" customHeight="1">
      <c r="A6" s="190"/>
      <c r="B6" s="190"/>
      <c r="C6" s="190"/>
      <c r="D6" s="190"/>
      <c r="E6" s="190"/>
      <c r="F6" s="190"/>
      <c r="G6" s="190"/>
      <c r="H6" s="190"/>
      <c r="I6" s="188" t="s">
        <v>7</v>
      </c>
      <c r="J6" s="190" t="s">
        <v>337</v>
      </c>
      <c r="K6" s="190" t="s">
        <v>338</v>
      </c>
      <c r="L6" s="189" t="s">
        <v>15</v>
      </c>
      <c r="M6" s="188" t="s">
        <v>10</v>
      </c>
      <c r="N6" s="190" t="s">
        <v>9</v>
      </c>
      <c r="O6" s="192" t="s">
        <v>17</v>
      </c>
      <c r="P6" s="192"/>
      <c r="Q6" s="190" t="s">
        <v>18</v>
      </c>
      <c r="R6" s="190"/>
      <c r="S6" s="190" t="s">
        <v>308</v>
      </c>
      <c r="T6" s="190"/>
      <c r="U6" s="192" t="s">
        <v>13</v>
      </c>
      <c r="V6" s="190" t="s">
        <v>8</v>
      </c>
      <c r="W6" s="190"/>
      <c r="X6" s="212"/>
    </row>
    <row r="7" spans="1:24" ht="16.5" customHeight="1">
      <c r="A7" s="190"/>
      <c r="B7" s="190"/>
      <c r="C7" s="190"/>
      <c r="D7" s="190"/>
      <c r="E7" s="190"/>
      <c r="F7" s="190"/>
      <c r="G7" s="190"/>
      <c r="H7" s="190"/>
      <c r="I7" s="188"/>
      <c r="J7" s="190"/>
      <c r="K7" s="190"/>
      <c r="L7" s="189"/>
      <c r="M7" s="188"/>
      <c r="N7" s="190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192"/>
      <c r="V7" s="190"/>
      <c r="W7" s="190"/>
      <c r="X7" s="212"/>
    </row>
    <row r="8" spans="1:24" ht="25.5" customHeight="1">
      <c r="A8" s="179">
        <v>1</v>
      </c>
      <c r="B8" s="196" t="s">
        <v>102</v>
      </c>
      <c r="C8" s="198" t="s">
        <v>103</v>
      </c>
      <c r="D8" s="22" t="s">
        <v>107</v>
      </c>
      <c r="E8" s="14">
        <v>1</v>
      </c>
      <c r="F8" s="22" t="s">
        <v>104</v>
      </c>
      <c r="G8" s="205" t="s">
        <v>306</v>
      </c>
      <c r="H8" s="114">
        <v>800.55</v>
      </c>
      <c r="I8" s="13"/>
      <c r="J8" s="230" t="s">
        <v>350</v>
      </c>
      <c r="K8" s="230" t="s">
        <v>335</v>
      </c>
      <c r="L8" s="29"/>
      <c r="M8" s="29"/>
      <c r="N8" s="29"/>
      <c r="O8" s="29"/>
      <c r="P8" s="29"/>
      <c r="Q8" s="29"/>
      <c r="R8" s="29"/>
      <c r="S8" s="29"/>
      <c r="T8" s="29"/>
      <c r="U8" s="74">
        <v>1</v>
      </c>
      <c r="V8" s="28"/>
      <c r="W8" s="241">
        <v>214.33</v>
      </c>
      <c r="X8" s="31"/>
    </row>
    <row r="9" spans="1:24" ht="30" customHeight="1">
      <c r="A9" s="179"/>
      <c r="B9" s="196"/>
      <c r="C9" s="198"/>
      <c r="D9" s="22" t="s">
        <v>108</v>
      </c>
      <c r="E9" s="14">
        <v>2</v>
      </c>
      <c r="F9" s="22" t="s">
        <v>105</v>
      </c>
      <c r="G9" s="205"/>
      <c r="H9" s="114"/>
      <c r="I9" s="13"/>
      <c r="J9" s="233"/>
      <c r="K9" s="233"/>
      <c r="L9" s="29"/>
      <c r="M9" s="29"/>
      <c r="N9" s="29"/>
      <c r="O9" s="29"/>
      <c r="P9" s="29"/>
      <c r="Q9" s="29"/>
      <c r="R9" s="29"/>
      <c r="S9" s="29"/>
      <c r="T9" s="29"/>
      <c r="U9" s="74">
        <v>1</v>
      </c>
      <c r="V9" s="28"/>
      <c r="W9" s="241"/>
      <c r="X9" s="31" t="s">
        <v>317</v>
      </c>
    </row>
    <row r="10" spans="1:24" ht="29.25" customHeight="1">
      <c r="A10" s="179"/>
      <c r="B10" s="196"/>
      <c r="C10" s="198"/>
      <c r="D10" s="23" t="s">
        <v>103</v>
      </c>
      <c r="E10" s="14">
        <v>3</v>
      </c>
      <c r="F10" s="22" t="s">
        <v>106</v>
      </c>
      <c r="G10" s="205"/>
      <c r="H10" s="114"/>
      <c r="I10" s="13"/>
      <c r="J10" s="231"/>
      <c r="K10" s="231"/>
      <c r="L10" s="29"/>
      <c r="M10" s="29"/>
      <c r="N10" s="29"/>
      <c r="O10" s="29"/>
      <c r="P10" s="29"/>
      <c r="Q10" s="29"/>
      <c r="R10" s="29"/>
      <c r="S10" s="29"/>
      <c r="T10" s="29"/>
      <c r="U10" s="29">
        <v>1</v>
      </c>
      <c r="V10" s="28"/>
      <c r="W10" s="241"/>
      <c r="X10" s="31"/>
    </row>
    <row r="11" spans="1:24" ht="38.25" customHeight="1">
      <c r="A11" s="248">
        <v>2</v>
      </c>
      <c r="B11" s="196" t="s">
        <v>115</v>
      </c>
      <c r="C11" s="198" t="s">
        <v>44</v>
      </c>
      <c r="D11" s="24" t="s">
        <v>45</v>
      </c>
      <c r="E11" s="14">
        <v>1</v>
      </c>
      <c r="F11" s="22" t="s">
        <v>323</v>
      </c>
      <c r="G11" s="205" t="s">
        <v>307</v>
      </c>
      <c r="H11" s="114">
        <v>553.89</v>
      </c>
      <c r="I11" s="13"/>
      <c r="J11" s="230" t="s">
        <v>351</v>
      </c>
      <c r="K11" s="230" t="s">
        <v>335</v>
      </c>
      <c r="L11" s="29"/>
      <c r="M11" s="29">
        <v>1</v>
      </c>
      <c r="N11" s="28"/>
      <c r="O11" s="28"/>
      <c r="P11" s="28"/>
      <c r="Q11" s="28"/>
      <c r="R11" s="28"/>
      <c r="S11" s="28"/>
      <c r="T11" s="28"/>
      <c r="U11" s="79"/>
      <c r="V11" s="28"/>
      <c r="W11" s="241">
        <v>90.94</v>
      </c>
      <c r="X11" s="43" t="s">
        <v>330</v>
      </c>
    </row>
    <row r="12" spans="1:24" ht="47.25" customHeight="1">
      <c r="A12" s="249"/>
      <c r="B12" s="196"/>
      <c r="C12" s="198"/>
      <c r="D12" s="22" t="s">
        <v>110</v>
      </c>
      <c r="E12" s="14">
        <v>2</v>
      </c>
      <c r="F12" s="22" t="s">
        <v>109</v>
      </c>
      <c r="G12" s="205"/>
      <c r="H12" s="114"/>
      <c r="I12" s="13"/>
      <c r="J12" s="231"/>
      <c r="K12" s="231"/>
      <c r="L12" s="29"/>
      <c r="M12" s="29"/>
      <c r="N12" s="29"/>
      <c r="O12" s="29"/>
      <c r="P12" s="29"/>
      <c r="Q12" s="29"/>
      <c r="R12" s="29">
        <v>1</v>
      </c>
      <c r="S12" s="28"/>
      <c r="T12" s="28"/>
      <c r="U12" s="79"/>
      <c r="V12" s="28"/>
      <c r="W12" s="241"/>
      <c r="X12" s="39" t="s">
        <v>368</v>
      </c>
    </row>
    <row r="13" spans="1:24" ht="33" customHeight="1">
      <c r="A13" s="248">
        <v>3</v>
      </c>
      <c r="B13" s="196" t="s">
        <v>116</v>
      </c>
      <c r="C13" s="198" t="s">
        <v>111</v>
      </c>
      <c r="D13" s="22" t="s">
        <v>114</v>
      </c>
      <c r="E13" s="14">
        <v>1</v>
      </c>
      <c r="F13" s="22" t="s">
        <v>112</v>
      </c>
      <c r="G13" s="205" t="s">
        <v>294</v>
      </c>
      <c r="H13" s="114">
        <v>526.89</v>
      </c>
      <c r="I13" s="13"/>
      <c r="J13" s="230" t="s">
        <v>346</v>
      </c>
      <c r="K13" s="230" t="s">
        <v>335</v>
      </c>
      <c r="L13" s="29"/>
      <c r="M13" s="29"/>
      <c r="N13" s="29"/>
      <c r="O13" s="29"/>
      <c r="P13" s="29"/>
      <c r="Q13" s="29"/>
      <c r="R13" s="29"/>
      <c r="S13" s="29"/>
      <c r="T13" s="29"/>
      <c r="U13" s="74">
        <v>1</v>
      </c>
      <c r="V13" s="28"/>
      <c r="W13" s="243">
        <v>188.74</v>
      </c>
      <c r="X13" s="39" t="s">
        <v>369</v>
      </c>
    </row>
    <row r="14" spans="1:24" ht="33.75" customHeight="1">
      <c r="A14" s="249"/>
      <c r="B14" s="196"/>
      <c r="C14" s="198"/>
      <c r="D14" s="22" t="s">
        <v>111</v>
      </c>
      <c r="E14" s="14">
        <v>2</v>
      </c>
      <c r="F14" s="22" t="s">
        <v>113</v>
      </c>
      <c r="G14" s="205"/>
      <c r="H14" s="114"/>
      <c r="I14" s="13"/>
      <c r="J14" s="231"/>
      <c r="K14" s="231"/>
      <c r="L14" s="29"/>
      <c r="M14" s="29"/>
      <c r="N14" s="29"/>
      <c r="O14" s="29"/>
      <c r="P14" s="29"/>
      <c r="Q14" s="29"/>
      <c r="R14" s="29"/>
      <c r="S14" s="29"/>
      <c r="T14" s="29"/>
      <c r="U14" s="74">
        <v>1</v>
      </c>
      <c r="V14" s="28"/>
      <c r="W14" s="243"/>
      <c r="X14" s="31"/>
    </row>
    <row r="15" spans="1:24">
      <c r="A15" s="1"/>
      <c r="B15" s="1"/>
      <c r="C15" s="229" t="s">
        <v>23</v>
      </c>
      <c r="D15" s="229"/>
      <c r="E15" s="61">
        <f>E10+E12+E14</f>
        <v>7</v>
      </c>
      <c r="F15" s="1"/>
      <c r="G15" s="1"/>
      <c r="H15" s="73">
        <f>H8+H11+H13</f>
        <v>1881.33</v>
      </c>
      <c r="I15" s="61">
        <f>SUM(I8:I14)</f>
        <v>0</v>
      </c>
      <c r="J15" s="71"/>
      <c r="K15" s="71"/>
      <c r="L15" s="77">
        <f t="shared" ref="L15:V15" si="0">SUM(L8:L14)</f>
        <v>0</v>
      </c>
      <c r="M15" s="77">
        <f t="shared" si="0"/>
        <v>1</v>
      </c>
      <c r="N15" s="77">
        <f t="shared" si="0"/>
        <v>0</v>
      </c>
      <c r="O15" s="77">
        <f t="shared" si="0"/>
        <v>0</v>
      </c>
      <c r="P15" s="77">
        <f t="shared" si="0"/>
        <v>0</v>
      </c>
      <c r="Q15" s="77">
        <f t="shared" si="0"/>
        <v>0</v>
      </c>
      <c r="R15" s="77">
        <f t="shared" si="0"/>
        <v>1</v>
      </c>
      <c r="S15" s="77">
        <f t="shared" si="0"/>
        <v>0</v>
      </c>
      <c r="T15" s="77">
        <f t="shared" si="0"/>
        <v>0</v>
      </c>
      <c r="U15" s="80">
        <f>SUM(U8:U14)</f>
        <v>5</v>
      </c>
      <c r="V15" s="77">
        <f t="shared" si="0"/>
        <v>0</v>
      </c>
      <c r="W15" s="77">
        <f>W8+W11+W13</f>
        <v>494.01</v>
      </c>
      <c r="X15" s="1"/>
    </row>
    <row r="17" spans="1:1">
      <c r="A17" t="s">
        <v>325</v>
      </c>
    </row>
  </sheetData>
  <mergeCells count="52">
    <mergeCell ref="B13:B14"/>
    <mergeCell ref="C13:C14"/>
    <mergeCell ref="G13:G14"/>
    <mergeCell ref="J8:J10"/>
    <mergeCell ref="K8:K10"/>
    <mergeCell ref="J11:J12"/>
    <mergeCell ref="K11:K12"/>
    <mergeCell ref="J13:J14"/>
    <mergeCell ref="K13:K14"/>
    <mergeCell ref="C15:D15"/>
    <mergeCell ref="W8:W10"/>
    <mergeCell ref="A8:A10"/>
    <mergeCell ref="B8:B10"/>
    <mergeCell ref="C8:C10"/>
    <mergeCell ref="G8:G10"/>
    <mergeCell ref="H8:H10"/>
    <mergeCell ref="H13:H14"/>
    <mergeCell ref="W13:W14"/>
    <mergeCell ref="B11:B12"/>
    <mergeCell ref="C11:C12"/>
    <mergeCell ref="G11:G12"/>
    <mergeCell ref="H11:H12"/>
    <mergeCell ref="W11:W12"/>
    <mergeCell ref="A11:A12"/>
    <mergeCell ref="A13:A14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W3:X3"/>
    <mergeCell ref="A3:V3"/>
    <mergeCell ref="A2:X2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</mergeCells>
  <pageMargins left="0.17" right="3.937007874015748E-2" top="1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Patna!Print_Area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2014-04-28T10:07:49Z</cp:lastPrinted>
  <dcterms:created xsi:type="dcterms:W3CDTF">2012-03-01T16:49:07Z</dcterms:created>
  <dcterms:modified xsi:type="dcterms:W3CDTF">2014-05-05T11:38:30Z</dcterms:modified>
</cp:coreProperties>
</file>